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25" windowWidth="12120" windowHeight="4470" tabRatio="636" activeTab="0"/>
  </bookViews>
  <sheets>
    <sheet name="Niv1Pub  " sheetId="1" r:id="rId1"/>
    <sheet name="Feuil1" sheetId="2" r:id="rId2"/>
    <sheet name="Niv2_Pub " sheetId="3" r:id="rId3"/>
    <sheet name="Niv3_Pub " sheetId="4" r:id="rId4"/>
    <sheet name="Niv1Privé " sheetId="5" r:id="rId5"/>
    <sheet name="Niv2_Pr " sheetId="6" r:id="rId6"/>
    <sheet name="Niv3 pr" sheetId="7" r:id="rId7"/>
    <sheet name="PB+PV PAR CISCO N1" sheetId="8" r:id="rId8"/>
    <sheet name="staglo1; 2 et 3" sheetId="9" r:id="rId9"/>
    <sheet name="staglo Niv2" sheetId="10" r:id="rId10"/>
    <sheet name="staglo Niv3" sheetId="11" r:id="rId11"/>
    <sheet name="staglo Niv1" sheetId="12" r:id="rId12"/>
  </sheets>
  <externalReferences>
    <externalReference r:id="rId15"/>
  </externalReferences>
  <definedNames>
    <definedName name="_xlnm._FilterDatabase" localSheetId="1" hidden="1">'Feuil1'!$A$6:$AU$28</definedName>
  </definedNames>
  <calcPr fullCalcOnLoad="1"/>
</workbook>
</file>

<file path=xl/sharedStrings.xml><?xml version="1.0" encoding="utf-8"?>
<sst xmlns="http://schemas.openxmlformats.org/spreadsheetml/2006/main" count="7181" uniqueCount="615">
  <si>
    <t xml:space="preserve">AMBATOLAMPY    </t>
  </si>
  <si>
    <t xml:space="preserve">AMBOHIDRATRIMO    </t>
  </si>
  <si>
    <t>SAMBAVA</t>
  </si>
  <si>
    <t>IHOSY</t>
  </si>
  <si>
    <t>école</t>
  </si>
  <si>
    <t>Salles de classe utilisées</t>
  </si>
  <si>
    <t>AMPARAFARAVOLA</t>
  </si>
  <si>
    <t>MORAMANGA</t>
  </si>
  <si>
    <t>PAR SEXE, PAR ANNEE D'ETUDE ET PAR FIVONDRONANA</t>
  </si>
  <si>
    <t>ANTANANARIVO AVARADRANO</t>
  </si>
  <si>
    <t>VOHIPENO</t>
  </si>
  <si>
    <t>VONDROZO</t>
  </si>
  <si>
    <t>BELOHA</t>
  </si>
  <si>
    <t>TOLIARA I</t>
  </si>
  <si>
    <t>TABLEAU :159  REPARTITION DES SECTIONS, DES SALLES DE CLASSE, DU PERSONNEL</t>
  </si>
  <si>
    <t xml:space="preserve">AMBATONDRAZAKA                                    </t>
  </si>
  <si>
    <t xml:space="preserve">AMPARAFARAVOLA                                    </t>
  </si>
  <si>
    <t xml:space="preserve">ANDILAMENA                                        </t>
  </si>
  <si>
    <t xml:space="preserve">ANOSIBE AN'ALA                                    </t>
  </si>
  <si>
    <t xml:space="preserve">ANTANAMBAO MANAMPOTSY                             </t>
  </si>
  <si>
    <t xml:space="preserve">BRICKAVILLE                                       </t>
  </si>
  <si>
    <t xml:space="preserve">FENERIVE EST                                      </t>
  </si>
  <si>
    <t xml:space="preserve">MAHANORO                                          </t>
  </si>
  <si>
    <t xml:space="preserve">MANANARA NORD                                     </t>
  </si>
  <si>
    <t xml:space="preserve">MAROANTSETRA                                      </t>
  </si>
  <si>
    <t xml:space="preserve">MAROLAMBO                                         </t>
  </si>
  <si>
    <t xml:space="preserve">MORAMANGA                                         </t>
  </si>
  <si>
    <t xml:space="preserve">SAINTE MARIE                                      </t>
  </si>
  <si>
    <t xml:space="preserve">SOANIERANA IVONGO                                 </t>
  </si>
  <si>
    <t xml:space="preserve">TOAMASINA I                                       </t>
  </si>
  <si>
    <t xml:space="preserve">TOAMASINA II                                      </t>
  </si>
  <si>
    <t xml:space="preserve">VATOMANDRY                                        </t>
  </si>
  <si>
    <t xml:space="preserve">VAVATENINA                                        </t>
  </si>
  <si>
    <t xml:space="preserve">AMBOASARY SUD                                     </t>
  </si>
  <si>
    <t xml:space="preserve">AMBOVOMBE ANDROY                                  </t>
  </si>
  <si>
    <t xml:space="preserve">AMPANIHY OUEST                                    </t>
  </si>
  <si>
    <t xml:space="preserve">ANKAZOABO SUD                                     </t>
  </si>
  <si>
    <t xml:space="preserve">BEKILY                                            </t>
  </si>
  <si>
    <t xml:space="preserve">BELO/TSIRIBIHINA                                  </t>
  </si>
  <si>
    <t xml:space="preserve">BELOHA ANDROY                                     </t>
  </si>
  <si>
    <t xml:space="preserve">BENENITRA                                         </t>
  </si>
  <si>
    <t xml:space="preserve">BEROROHA                                          </t>
  </si>
  <si>
    <t xml:space="preserve">BETIOKY SUD                                       </t>
  </si>
  <si>
    <t xml:space="preserve">BETROKA                                           </t>
  </si>
  <si>
    <t xml:space="preserve">FORT DAUPHIN                                      </t>
  </si>
  <si>
    <t xml:space="preserve">MAHABO                                            </t>
  </si>
  <si>
    <t xml:space="preserve">MANJA                                             </t>
  </si>
  <si>
    <t xml:space="preserve">MIANDRIVAZO                                       </t>
  </si>
  <si>
    <t xml:space="preserve">MOROMBE                                           </t>
  </si>
  <si>
    <t xml:space="preserve">MORONDAVA                                         </t>
  </si>
  <si>
    <t xml:space="preserve">SAKARAHA                                          </t>
  </si>
  <si>
    <t xml:space="preserve">TOLIARA I                                         </t>
  </si>
  <si>
    <t xml:space="preserve">TOLIARA II                                        </t>
  </si>
  <si>
    <t xml:space="preserve">TSIHOMBE                                          </t>
  </si>
  <si>
    <t xml:space="preserve">AMBATO-BOENI                                      </t>
  </si>
  <si>
    <t xml:space="preserve">AMBATOMAINTY                                      </t>
  </si>
  <si>
    <t xml:space="preserve">ANALALAVA                                         </t>
  </si>
  <si>
    <t xml:space="preserve">ANTSALOVA                                         </t>
  </si>
  <si>
    <t xml:space="preserve">ANTSOHIHY                                         </t>
  </si>
  <si>
    <t xml:space="preserve">BEALANANA                                         </t>
  </si>
  <si>
    <t xml:space="preserve">BEFANDRIANA NORD                                  </t>
  </si>
  <si>
    <t xml:space="preserve">BESALAMPY                                         </t>
  </si>
  <si>
    <t xml:space="preserve">KANDREHO                                          </t>
  </si>
  <si>
    <t xml:space="preserve">MAEVATANANA                                       </t>
  </si>
  <si>
    <t xml:space="preserve">MAHAJANGA I                                       </t>
  </si>
  <si>
    <t xml:space="preserve">MAHAJANGA II                                      </t>
  </si>
  <si>
    <t xml:space="preserve">MAINTIRANO                                        </t>
  </si>
  <si>
    <t xml:space="preserve">MAMPIKONY                                         </t>
  </si>
  <si>
    <t xml:space="preserve">MANDRITSARA                                       </t>
  </si>
  <si>
    <t xml:space="preserve">MAROVOAY                                          </t>
  </si>
  <si>
    <t xml:space="preserve">MITSINJO                                          </t>
  </si>
  <si>
    <t xml:space="preserve">MORAFENOBE                                        </t>
  </si>
  <si>
    <t xml:space="preserve">PORT BERGE                                        </t>
  </si>
  <si>
    <t xml:space="preserve">SOALALA                                           </t>
  </si>
  <si>
    <t xml:space="preserve">TSARATANANA                                       </t>
  </si>
  <si>
    <t xml:space="preserve">AMBANJA                                           </t>
  </si>
  <si>
    <t xml:space="preserve">AMBILOBE                                          </t>
  </si>
  <si>
    <t xml:space="preserve">ANDAPA                                            </t>
  </si>
  <si>
    <t xml:space="preserve">ANTALAHA                                          </t>
  </si>
  <si>
    <t xml:space="preserve">ANTSIRANANA I                                     </t>
  </si>
  <si>
    <t xml:space="preserve">ANTSIRANANA II                                    </t>
  </si>
  <si>
    <t xml:space="preserve">NOSY BE                                           </t>
  </si>
  <si>
    <t xml:space="preserve">SAMBAVA                                           </t>
  </si>
  <si>
    <t xml:space="preserve">VOHEMAR                                           </t>
  </si>
  <si>
    <t xml:space="preserve">AMBATOLAMPY                                       </t>
  </si>
  <si>
    <t xml:space="preserve">AMBOHIDRATRIMO                                    </t>
  </si>
  <si>
    <t xml:space="preserve">ANDRAMASINA                                       </t>
  </si>
  <si>
    <t xml:space="preserve">ANJOZOROBE                                        </t>
  </si>
  <si>
    <t xml:space="preserve">ANKAZOBE                                          </t>
  </si>
  <si>
    <t xml:space="preserve">ANTANANARIVO ATSIMONDRANO                         </t>
  </si>
  <si>
    <t xml:space="preserve">ANTANANARIVO AVARADRANO                           </t>
  </si>
  <si>
    <t xml:space="preserve">ANTANANARIVO RENIVOHITRA                          </t>
  </si>
  <si>
    <t xml:space="preserve">ANTANIFOTSY                                       </t>
  </si>
  <si>
    <t xml:space="preserve">ANTSIRABE I                                       </t>
  </si>
  <si>
    <t xml:space="preserve">ANTSIRABE II                                      </t>
  </si>
  <si>
    <t xml:space="preserve">ARIVONIMAMO                                       </t>
  </si>
  <si>
    <t xml:space="preserve">BETAFO                                            </t>
  </si>
  <si>
    <t xml:space="preserve">FARATSIHO                                         </t>
  </si>
  <si>
    <t xml:space="preserve">FENOARIVOBE                                       </t>
  </si>
  <si>
    <t xml:space="preserve">MANJAKANDRIANA                                    </t>
  </si>
  <si>
    <t xml:space="preserve">MIARINARIVO                                       </t>
  </si>
  <si>
    <t xml:space="preserve">SOAVINANDRIANA                                    </t>
  </si>
  <si>
    <t xml:space="preserve">TSIROANOMANDIDY                                   </t>
  </si>
  <si>
    <t xml:space="preserve">AMBALAVAO                                         </t>
  </si>
  <si>
    <t xml:space="preserve">AMBATOFINANDRAHANA                                </t>
  </si>
  <si>
    <t xml:space="preserve">AMBOHIMAHASOA                                     </t>
  </si>
  <si>
    <t xml:space="preserve">AMBOSITRA                                         </t>
  </si>
  <si>
    <t xml:space="preserve">BEFOTAKA SUD                                      </t>
  </si>
  <si>
    <t xml:space="preserve">FANDRIANA                                         </t>
  </si>
  <si>
    <t xml:space="preserve">FARAFANGANA                                       </t>
  </si>
  <si>
    <t xml:space="preserve">FIANARANTSOA I                                    </t>
  </si>
  <si>
    <t xml:space="preserve">FIANARANTSOA II                                   </t>
  </si>
  <si>
    <t xml:space="preserve">IAKORA                                            </t>
  </si>
  <si>
    <t xml:space="preserve">IFANADIANA                                        </t>
  </si>
  <si>
    <t xml:space="preserve">IHOSY                                             </t>
  </si>
  <si>
    <t xml:space="preserve">IKALAMAVONY                                       </t>
  </si>
  <si>
    <t xml:space="preserve">IKONGO                                            </t>
  </si>
  <si>
    <t xml:space="preserve">IVOHIBE                                           </t>
  </si>
  <si>
    <t xml:space="preserve">MANAKARA                                          </t>
  </si>
  <si>
    <t xml:space="preserve">MANANDRIANA                                       </t>
  </si>
  <si>
    <t xml:space="preserve">MANANJARY                                         </t>
  </si>
  <si>
    <t xml:space="preserve">MIDONGY ATSIMO                                    </t>
  </si>
  <si>
    <t xml:space="preserve">NOSY VARIKA                                       </t>
  </si>
  <si>
    <t xml:space="preserve">VANGAINDRANO                                      </t>
  </si>
  <si>
    <t xml:space="preserve">VOHIPENO                                          </t>
  </si>
  <si>
    <t xml:space="preserve">VONDROZO                                          </t>
  </si>
  <si>
    <t>BEFANDRIANA NORD</t>
  </si>
  <si>
    <t>TOTAL PRIMAIRE</t>
  </si>
  <si>
    <t>non en classe</t>
  </si>
  <si>
    <t xml:space="preserve">TABLEAU  : 19 REPARTITION DES PERSONNELS ENSEIGNANTS,  ET NON ENSEIGNANTS  </t>
  </si>
  <si>
    <t xml:space="preserve">TABLEAU  : 20  REPARTITION DES PERSONNELS ENSEIGNANTS, ET NON ENSEIGNANTS  </t>
  </si>
  <si>
    <t xml:space="preserve">TABLEAU : 10 REPARTITION DES PERSONNELS ENSEIGNANTS ET NON ENSEIGNANTS </t>
  </si>
  <si>
    <t>SECTIONS</t>
  </si>
  <si>
    <t>TABLEAU 134 :   REPARTITION DES SECTIONS, DES SALLES DE CLASSE, DU PERSONNEL</t>
  </si>
  <si>
    <t>TABLEAU 135:  REPARTITION DES SECTIONS, DES SALLES DE CLASSE, DU PERSONNEL</t>
  </si>
  <si>
    <t>TABLEAU 136 : REPARTITION DES SECTIONS, DES SALLES DE CLASSE, DU PERSONNEL</t>
  </si>
  <si>
    <t>TABLEAU 137 : REPARTITION DES SECTIONS, DES SALLES DE CLASSE, DU PERSONNEL</t>
  </si>
  <si>
    <t>TABLEAU 138: REPARTITION DES SECTIONS, DES SALLES DE CLASSE, DU PERSONNEL</t>
  </si>
  <si>
    <t>Fonctionnel</t>
  </si>
  <si>
    <t>SECTION</t>
  </si>
  <si>
    <t xml:space="preserve">TABLEAU : 07 NOMBRE D'ETABLISSEMENTS SCOLAIRES FONCTIONNELS   </t>
  </si>
  <si>
    <t xml:space="preserve">TABLEAU  : 13 NOMBRE D'ETABLISSEMENTS SCOLAIRES FONCTIONNELS   </t>
  </si>
  <si>
    <t xml:space="preserve">TABLEAU : 14 NOMBRE D'ETABLISSEMENTS SCOLAIRES FONCTIONNELS  </t>
  </si>
  <si>
    <t>existant</t>
  </si>
  <si>
    <t>fermé</t>
  </si>
  <si>
    <t>ENSEIGNANT NON EN CLASSE</t>
  </si>
  <si>
    <t xml:space="preserve">TABLEAU : 04 EFFECTIF DU PERSONNEL ENSEIGNANT ET NON ENSEIGNANT  </t>
  </si>
  <si>
    <t xml:space="preserve">PAR SECTEUR ET  PAR NIVEAU </t>
  </si>
  <si>
    <t xml:space="preserve">TABLEAU : 66  REPARTITION DES REDOUBLANTS DU SECONDAIRE PREMIER CYCLE  </t>
  </si>
  <si>
    <t xml:space="preserve">TABLEAU : 67  REPARTITION DES REDOUBLANTS DU SECONDAIRE PREMIER CYCLE  </t>
  </si>
  <si>
    <t xml:space="preserve">TABLEAU : 68  REPARTITION DES REDOUBLANTS DU SECONDAIRE PREMIER CYCLE  </t>
  </si>
  <si>
    <t xml:space="preserve">TABLEAU : 35   REPARTITION DES EFFECTIFS DES ELEVES DU PRIMAIRE  </t>
  </si>
  <si>
    <t xml:space="preserve">TABLEAU : 84  REPARTITION DES REDOUBLANTS DU SECONDAIRE SECOND CYCLE  </t>
  </si>
  <si>
    <t xml:space="preserve">TABLEAU : 78  REPARTITION DES EFFECTIFS DES ELEVES DU SECONDAIRE SECOND CYCLE  </t>
  </si>
  <si>
    <t xml:space="preserve">TABLEAU :  85  REPARTITION DES REDOUBLANTS DU SECONDAIRE SECOND CYCLE  </t>
  </si>
  <si>
    <t xml:space="preserve">TABLEAU :  80  REPARTITION DES EFFECTIFS DES ELEVES DU SECONDAIRE SECOND CYCLE  </t>
  </si>
  <si>
    <t xml:space="preserve">TABLEAU : 87  REPARTITION DES REDOUBLANTS DU SECONDAIRE SECOND CYCLE  </t>
  </si>
  <si>
    <t xml:space="preserve">TABLEAU : 88  REPARTITION DES REDOUBLANTS DU SECONDAIRE SECOND CYCLE  </t>
  </si>
  <si>
    <t xml:space="preserve">TABLEAU : 82  REPARTITION DES EFFECTIFS DES ELEVES DU SECONDAIRE SECOND CYCLE  </t>
  </si>
  <si>
    <t xml:space="preserve">TABLEAU : 77  REPARTITION DES EFFECTIFS DES ELEVES DU SECONDAIRE SECOND CYCLE  </t>
  </si>
  <si>
    <t xml:space="preserve">TABLEAU : 105  REPARTITION DES REDOUBLANTS DU PRIMAIRE </t>
  </si>
  <si>
    <t xml:space="preserve">TABLEAU : 106  REPARTITION DES REDOUBLANTS DU PRIMAIRE </t>
  </si>
  <si>
    <t xml:space="preserve">TABLEAU : 107  REPARTITION DES REDOUBLANTS DU PRIMAIRE </t>
  </si>
  <si>
    <t xml:space="preserve">TABLEAU : 108  REPARTITION DES REDOUBLANTS DU PRIMAIRE </t>
  </si>
  <si>
    <t xml:space="preserve">TABLEAU : 109  REPARTITION DES REDOUBLANTS DU PRIMAIRE </t>
  </si>
  <si>
    <t xml:space="preserve">TABLEAU : 110  REPARTITION DES REDOUBLANTS DU PRIMAIRE </t>
  </si>
  <si>
    <t xml:space="preserve">TABLEAU : 99  REPARTITION DES EFFECTIFS DES ELEVES DU PRIMAIRE </t>
  </si>
  <si>
    <t xml:space="preserve">TABLEAU : 100  REPARTITION DES EFFECTIFS DES ELEVES DU PRIMAIRE </t>
  </si>
  <si>
    <t xml:space="preserve">TABLEAU : 101  REPARTITION DES EFFECTIFS DES ELEVES DU PRIMAIRE </t>
  </si>
  <si>
    <t xml:space="preserve">TABLEAU : 102  REPARTITION DES EFFECTIFS DES ELEVES DU PRIMAIRE </t>
  </si>
  <si>
    <t xml:space="preserve">TABLEAU : 103  REPARTITION DES EFFECTIFS DES ELEVES DU PRIMAIRE </t>
  </si>
  <si>
    <t xml:space="preserve">TABLEAU 121:  REPARTITION DES EFFECTIFS DES ELEVES DU SECONDAIRE PREMIER CYCLE  </t>
  </si>
  <si>
    <t xml:space="preserve">TABLEAU 122 : REPARTITION DES EFFECTIFS DES ELEVES DU SECONDAIRE PREMIER CYCLE  </t>
  </si>
  <si>
    <t xml:space="preserve">TABLEAU 129 :REPARTITION DES REDOUBLANTS DU SECONDAIRE PREMIER CYCLE  </t>
  </si>
  <si>
    <t xml:space="preserve">TABLEAU 130 :REPARTITION DES REDOUBLANTS DU SECONDAIRE PREMIER CYCLE  </t>
  </si>
  <si>
    <t xml:space="preserve">TABLEAU 124 :REPARTITION DES EFFECTIFS DES ELEVES DU SECONDAIRE PREMIER CYCLE  </t>
  </si>
  <si>
    <t xml:space="preserve">TABLEAU 131 :REPARTITION DES REDOUBLANTS DU SECONDAIRE PREMIER CYCLE  </t>
  </si>
  <si>
    <t xml:space="preserve">TABLEAU 119:  REPARTITION DES EFFECTIFS DES ELEVES DU SECONDAIRE PREMIER CYCLE  </t>
  </si>
  <si>
    <t xml:space="preserve">TABLEAU 126:   REPARTITION DES REDOUBLANTS DU SECONDAIRE PREMIER CYCLE  </t>
  </si>
  <si>
    <t xml:space="preserve">TABLEAU : 142  REPARTITION DES EFFECTIFS DES ELEVES DU SECONDAIRE SECOND CYCLE  </t>
  </si>
  <si>
    <t xml:space="preserve">TABLEAU : 143  REPARTITION DES EFFECTIFS DES ELEVES DU SECONDAIRE SECOND CYCLE  </t>
  </si>
  <si>
    <t xml:space="preserve">TABLEAU :150  REPARTITION DES REDOUBLANTS DU SECONDAIRE SECOND CYCLE  </t>
  </si>
  <si>
    <t xml:space="preserve">TABLEAU : 144  REPARTITION DES EFFECTIFS DES ELEVES DU SECONDAIRE SECOND CYCLE  </t>
  </si>
  <si>
    <t xml:space="preserve">   REPARTITION DES EFFECTIFS DES ELEVES DU PRIMAIRE  </t>
  </si>
  <si>
    <t xml:space="preserve">  REPARTITION DES EFFECTIFS DES ELEVES DU PRIMAIRE  </t>
  </si>
  <si>
    <t xml:space="preserve"> REPARTITION DES EFFECTIFS DES ELEVES DU PRIMAIRE  </t>
  </si>
  <si>
    <t>public+privé</t>
  </si>
  <si>
    <t xml:space="preserve">  REPARTITION DES EFFECTIFS DES ELEVES DU PRIMAIRE </t>
  </si>
  <si>
    <t xml:space="preserve"> REPARTITION DES REDOUBLANTS DU NIVEAU I </t>
  </si>
  <si>
    <t xml:space="preserve">  REPARTITION DES REDOUBLANTS DU PRIMAIRE  </t>
  </si>
  <si>
    <t xml:space="preserve"> REPARTITION DES REDOUBLANTS DU PRIMAIRE  </t>
  </si>
  <si>
    <t xml:space="preserve"> REPARTITION  DES SECTIONS, DES SALLES DE CLASSE, DU PERSONNEL</t>
  </si>
  <si>
    <t xml:space="preserve"> REPARTITION  DES SECTIONS, DES SALLES DE CLASSE, DU PERSONNEL </t>
  </si>
  <si>
    <t>PUBLIC+PRIVE</t>
  </si>
  <si>
    <t xml:space="preserve">TABLEAU : 145  REPARTITION DES EFFECTIFS DES ELEVES DU SECONDAIRE SECOND CYCLE  </t>
  </si>
  <si>
    <t xml:space="preserve">TABLEAU :152  REPARTITION DES REDOUBLANTS DU SECONDAIRE SECOND CYCLE  </t>
  </si>
  <si>
    <t xml:space="preserve">TABLEAU : 140  REPARTITION DES EFFECTIFS DES ELEVES DU SECONDAIRE SECOND CYCLE  </t>
  </si>
  <si>
    <t xml:space="preserve">TABLEAU : 147  REPARTITION DES REDOUBLANTS DU SECONDAIRE SECOND CYCLE  </t>
  </si>
  <si>
    <t xml:space="preserve">TABLEAU : 41  REPARTITION DES REDOUBLANTS DU NIVEAU I </t>
  </si>
  <si>
    <t xml:space="preserve">TABLEAU : 104  REPARTITION DES REDOUBLANTS DU NIVEAU I </t>
  </si>
  <si>
    <t xml:space="preserve">TABLEAU : 26 REPARTITION DES REDOUBLANTS DU NIVEAU I </t>
  </si>
  <si>
    <t>PAR SEXE, PAR ANNEE D'ETUDE ET PAR FARITANY</t>
  </si>
  <si>
    <t>TABLEAU :154  REPARTITION DES SECTIONS, DES SALLES DE CLASSE , DU PERSONNEL</t>
  </si>
  <si>
    <t>TABLEAU :157  REPARTITION DES SECTIONS, DES SALLES DE CLASSE, DU PERSONNEL</t>
  </si>
  <si>
    <t>TABLEAU :158  REPARTITION DES SECTIONS, DES SALLES DE CLASSE, DU PERSONNEL</t>
  </si>
  <si>
    <t>TABLEAU : 73  REPARTITION   DE SECTIONS, DE SALLES DE  CLASSE, DU PERSONNEL</t>
  </si>
  <si>
    <t>TABLEAU : 74  REPARTITION   DE SECTIONS, DE SALLES DE  CLASSE, DU PERSONNEL</t>
  </si>
  <si>
    <t>TABLEAU : 75  REPARTITION   DE SECTIONS, DE SALLES DE  CLASSE, DU PERSONNEL</t>
  </si>
  <si>
    <t>TABLEAU : 70  REPARTITION  DE SECTIONS, DE SALLES DE CLASSE, DU PERSONNEL</t>
  </si>
  <si>
    <t>TABLEAU : 91  REPARTITION  DE SECTIONS, DES SALLES DE CLASSE, DU PERSONNEL</t>
  </si>
  <si>
    <t>TABLEAU : 92  REPARTITION  DE SECTIONS, DES SALLES DE CLASSE, DU PERSONNEL</t>
  </si>
  <si>
    <t>TABLEAU : 93  REPARTITION  DE SECTIONS, DES SALLES DE CLASSE, DU PERSONNEL</t>
  </si>
  <si>
    <t>TABLEAU :  94  REPARTITION  DE SECTIONS, DES SALLES DE CLASSE, DU PERSONNEL</t>
  </si>
  <si>
    <t>TABLEAU : 96  REPARTITION  DE SECTIONS, DES SALLES DE CLASSE, DU PERSONNEL</t>
  </si>
  <si>
    <t>TABLEAU 133 :   REPARTITION DES SECTIONS, DES SALLES DE CLASSE, DU PERSONNEL</t>
  </si>
  <si>
    <t xml:space="preserve">TABLEAU  69:  REPARTITION DES SECTIONS, DES SALLES DE CLASSE, DU PERSONNEL </t>
  </si>
  <si>
    <t xml:space="preserve">TABLEAU 132 :  REPARTITION DES SECTIONS, DES SALLES DE CLASSE, DU PERSONNEL </t>
  </si>
  <si>
    <t>TABLEAU 30:  REPARTITION DES SECTIONS, DES SALLES DE CLASSE, DU PERSONNEL</t>
  </si>
  <si>
    <t xml:space="preserve">TABLEAU : 146  REPARTITION DES REDOUBLANTS DU SECONDAIRE SECOND CYCLE </t>
  </si>
  <si>
    <t xml:space="preserve">TABLEAU : 31 REPARTITION DES EFFECTIFS DU SECONDAIRE SECOND CYCLE  </t>
  </si>
  <si>
    <t xml:space="preserve">TABLEAU : 32 REPARTITION DES REDOUBLANTS DU SECONDAIRE SECOND CYCLE  </t>
  </si>
  <si>
    <t xml:space="preserve">TABLEAU :  76  REPARTITION DES EFFECTIFS DES ELEVES DU SECONDAIRE SECOND CYCLE </t>
  </si>
  <si>
    <t>TABLEAU : 83  REPARTITION DES REDOUBLANTS DU SECONDAIRE SECOND CYCLE</t>
  </si>
  <si>
    <t xml:space="preserve">TABLEAU : 62  REPARTITION DES REDOUBLANTS DU SECONDAIRE PREMIER CYCLE </t>
  </si>
  <si>
    <t xml:space="preserve">TABLEAU : 125  REPARTITION DES REDOUBLANTS DU SECONDAIRE PREMIER CYCLE </t>
  </si>
  <si>
    <t xml:space="preserve">TABLEAU : 29 REPARTITION DES REDOUBLANTS DU SECONDAIRE PREMIER CYCLE </t>
  </si>
  <si>
    <t xml:space="preserve">TABLEAU :  55  REPARTITION DES EFFECTIFS  DES ELEVES DU SECONDAIRE PREMIER CYCLE </t>
  </si>
  <si>
    <t xml:space="preserve">TABLEAU  :  118  REPARTITION DES EFFECTIFS DES ELEVES DU SECONDAIRE PREMIER CYCLE  </t>
  </si>
  <si>
    <t xml:space="preserve">TABLEAU :  28  REPARTITION DES EFFECTIFS DES ELEVES DU SECONDAIRE PREMIER CYCLE </t>
  </si>
  <si>
    <t xml:space="preserve">TABLEAU : 34     REPARTITION DES EFFECTIFS DES ELEVES DU PRIMAIRE </t>
  </si>
  <si>
    <t xml:space="preserve">TABLEAU : 97  REPARTITION DES EFFECTIFS DES ELEVES DU PRIMAIRE </t>
  </si>
  <si>
    <t xml:space="preserve">TABLEAU :  25   REPARTITION DES EFFECTIFS DES ELEVES DU PRIMAIRE </t>
  </si>
  <si>
    <t xml:space="preserve">TABLEAU : 01  NOMBRE D'ETABLISSEMENTS SCOLAIRES FONCTIONNELS </t>
  </si>
  <si>
    <t>PAR SECTEUR ET PAR NIVEAU</t>
  </si>
  <si>
    <t xml:space="preserve">PAR SECTEUR ET PAR NIVEAU </t>
  </si>
  <si>
    <t xml:space="preserve">TABLEAU : 03 NOMBRE DE SECTIONS PAR SECTEUR ET  PAR NIVEAU </t>
  </si>
  <si>
    <t xml:space="preserve">TABLEAU  : 05 REPARTITION DES EFFECTIFS DES ELEVES </t>
  </si>
  <si>
    <t xml:space="preserve">TABLEAU : 06 REPARTITION DES REDOUBLANTS </t>
  </si>
  <si>
    <t xml:space="preserve">TABLEAU  : 11 REPARTITION DES EFFECTIFS DES ELEVES </t>
  </si>
  <si>
    <t xml:space="preserve">MADAGASCAR </t>
  </si>
  <si>
    <t xml:space="preserve">TABLEAU : 60  REPARTITION DES EFFECTIFS DES ELEVES  DU SECONDAIRE PREMIER CYCLE  </t>
  </si>
  <si>
    <t xml:space="preserve">TABLEAU : 61  REPARTITION DES EFFECTIFS DES ELEVES DU SECONDAIRE PREMIER CYCLE  </t>
  </si>
  <si>
    <t>TABLEAU : 71  REPARTITION   DE SECTIONS, DE SALLES DE  CLASSE, DU PERSONNEL</t>
  </si>
  <si>
    <t>TABLEAU : 72  REPARTITION   DE SECTIONS, DE SALLES DE CLASSE , DU PERSONNEL</t>
  </si>
  <si>
    <t xml:space="preserve">TABLEAU : 79  REPARTITION DES EFFECTIFS DES ELEVES DU SECONDAIRE SECOND CYCLE  </t>
  </si>
  <si>
    <t xml:space="preserve">TABLEAU :  81  REPARTITION DES EFFECTIFS DES ELEVES DU SECONDAIRE SECOND CYCLE  </t>
  </si>
  <si>
    <t xml:space="preserve">TABLEAU :  86  REPARTITION DES REDOUBLANTS DU SECONDAIRE SECOND CYCLE  </t>
  </si>
  <si>
    <t xml:space="preserve">TABLEAU : 89  REPARTITION DES REDOUBLANTS DU SECONDAIRE SECOND CYCLE  </t>
  </si>
  <si>
    <t>TABLEAU : 95 REPARTITION  DE SECTIONS, DES SALLES DE CLASSE, DU PERSONNEL</t>
  </si>
  <si>
    <t xml:space="preserve">TABLEAU 120 :REPARTITION DES EFFECTIFS DES ELEVES DU SECONDAIRE PREMIER CYCLE  </t>
  </si>
  <si>
    <t xml:space="preserve">TABLEAU 123:  REPARTITION DES EFFECTIFS DES ELEVES DU SECONDAIRE PREMIER CYCLE  </t>
  </si>
  <si>
    <t xml:space="preserve">TABLEAU 127 :REPARTITION DES REDOUBLANTS DU SECONDAIRE PREMIER CYCLE  </t>
  </si>
  <si>
    <t xml:space="preserve">TABLEAU 128: REPARTITION DES REDOUBLANTS DU SECONDAIRE PREMIER CYCLE  </t>
  </si>
  <si>
    <t xml:space="preserve">TABLEAU : 141 REPARTITION DES EFFECTIFS DES ELEVES DU SECONDAIRE SECOND CYCLE  </t>
  </si>
  <si>
    <t xml:space="preserve">TABLEAU 148:  REPARTITION DES REDOUBLANTS DU SECONDAIRE SECOND CYCLE  </t>
  </si>
  <si>
    <t xml:space="preserve">TABLEAU 149:  REPARTITION DES REDOUBLANTS DU SECONDAIRE SECOND CYCLE  </t>
  </si>
  <si>
    <t xml:space="preserve">TABLEAU 151: REPARTITION DES REDOUBLANTS DU SECONDAIRE SECOND CYCLE  </t>
  </si>
  <si>
    <t>TABLEAU :155  REPARTITION DES SECTIONS, DES SALLES DE CLASSE, DU PERSONNEL</t>
  </si>
  <si>
    <t>PRIVE</t>
  </si>
  <si>
    <t>TOTAL</t>
  </si>
  <si>
    <t>11 ème</t>
  </si>
  <si>
    <t>10 ème</t>
  </si>
  <si>
    <t>9 ème</t>
  </si>
  <si>
    <t>8 ème</t>
  </si>
  <si>
    <t>7 ème</t>
  </si>
  <si>
    <t>F</t>
  </si>
  <si>
    <t>Total</t>
  </si>
  <si>
    <t>ENSEMBLE</t>
  </si>
  <si>
    <t>6 ème</t>
  </si>
  <si>
    <t>5 ème</t>
  </si>
  <si>
    <t>4 ème</t>
  </si>
  <si>
    <t>3 ème</t>
  </si>
  <si>
    <t>6 è</t>
  </si>
  <si>
    <t>5 è</t>
  </si>
  <si>
    <t>4 è</t>
  </si>
  <si>
    <t>3 è</t>
  </si>
  <si>
    <t>vacataire</t>
  </si>
  <si>
    <t>MADAGASCAR</t>
  </si>
  <si>
    <t>ANTANANARIVO</t>
  </si>
  <si>
    <t>FIANARANTSOA</t>
  </si>
  <si>
    <t>MAHAJANGA</t>
  </si>
  <si>
    <t>TOLIARA</t>
  </si>
  <si>
    <t>ANTSIRANANA</t>
  </si>
  <si>
    <t>2nde</t>
  </si>
  <si>
    <t>1ère A</t>
  </si>
  <si>
    <t>1ère C</t>
  </si>
  <si>
    <t>1ère D</t>
  </si>
  <si>
    <t>Term A</t>
  </si>
  <si>
    <t>Term C</t>
  </si>
  <si>
    <t>Term D</t>
  </si>
  <si>
    <t>S e c t i o n s</t>
  </si>
  <si>
    <t>1 A</t>
  </si>
  <si>
    <t>1 C</t>
  </si>
  <si>
    <t>1 D</t>
  </si>
  <si>
    <t>T A</t>
  </si>
  <si>
    <t>TC</t>
  </si>
  <si>
    <t>T D</t>
  </si>
  <si>
    <t>TOAMASINA</t>
  </si>
  <si>
    <t>PUBLIC</t>
  </si>
  <si>
    <t>MF</t>
  </si>
  <si>
    <t xml:space="preserve">TABLEAU : 90  REPARTITION DES SECTIONS, DES SALLES DE CLASSE,DU PERSONNEL </t>
  </si>
  <si>
    <t>FARITANY</t>
  </si>
  <si>
    <t>TABLEAU : 33 REPARTITION DES SECTIONS, DES SALLES DE CLASSE,DU PERSONNEL</t>
  </si>
  <si>
    <t>PUBLIC ET PRIVE</t>
  </si>
  <si>
    <t>SECTEUR</t>
  </si>
  <si>
    <t xml:space="preserve"> PRIVE </t>
  </si>
  <si>
    <t>ENSEIGNANTS EN CLASSE</t>
  </si>
  <si>
    <t>NON EN CLASSE</t>
  </si>
  <si>
    <t>ENSEIGNANT EN CLASSE</t>
  </si>
  <si>
    <t>NON   EN  CLASSE</t>
  </si>
  <si>
    <t>NON  EN  CLASSE</t>
  </si>
  <si>
    <t>Primaire</t>
  </si>
  <si>
    <t xml:space="preserve">Secondaire </t>
  </si>
  <si>
    <t>1er cycle</t>
  </si>
  <si>
    <t>Secondaire</t>
  </si>
  <si>
    <t>2nd cycle</t>
  </si>
  <si>
    <t xml:space="preserve">TABLEAU : 56  REPARTITION DES EFFECTIFS DES ELEVES  DU SECONDAIRE PREMIER CYCLE  </t>
  </si>
  <si>
    <t xml:space="preserve">TABLEAU : 58  REPARTITION DES EFFECTIFS DES ELEVES  DU SECONDAIRE PREMIER CYCLE  </t>
  </si>
  <si>
    <t xml:space="preserve">TABLEAU : 59  REPARTITION DES EFFECTIFS  DES ELEVES DU SECONDAIRE PREMIER CYCLE  </t>
  </si>
  <si>
    <t xml:space="preserve">TABLEAU : 63  REPARTITION DES REDOUBLANTS DU SECONDAIRE PREMIER CYCLE  </t>
  </si>
  <si>
    <t xml:space="preserve">TABLEAU : 64  REPARTITION DES REDOUBLANTS DU SECONDAIRE PREMIER CYCLE  </t>
  </si>
  <si>
    <t xml:space="preserve">TABLEAU : 65  REPARTITION DES REDOUBLANTS DU SECONDAIRE PREMIER CYCLE  </t>
  </si>
  <si>
    <t xml:space="preserve">TABLEAU 12: REPARTITION DES REDOUBLANTS </t>
  </si>
  <si>
    <t xml:space="preserve">TABLEAU : 57  REPARTITION DES  EFFECTIFS  DES ELEVES DU SECONDAIRE PREMIER CYCLE  </t>
  </si>
  <si>
    <t>TABLEAU :156  REPARTITION DES SECTIONS, DES  SALLES DE CLASSE, DU PERSONNEL</t>
  </si>
  <si>
    <t>I13_E11F. Effectif 11ème Filles</t>
  </si>
  <si>
    <t>I13_E10G. Effectif 10ème Garçons</t>
  </si>
  <si>
    <t>I13_E10F. Effectif 10ème Filles</t>
  </si>
  <si>
    <t>I13_E9G. Effectif 9ème Garçons</t>
  </si>
  <si>
    <t>I13_E9F. Effectif 9ème Filles</t>
  </si>
  <si>
    <t>I13_E8G. Effectif 8ème Garçons</t>
  </si>
  <si>
    <t>I13_E8F. Effectif 8ème Filles</t>
  </si>
  <si>
    <t>I13_E7G. Effectif 7ème Garçons</t>
  </si>
  <si>
    <t>I13_E7F. Effectif 7ème Filles</t>
  </si>
  <si>
    <t>I13_E11G. Effectif 11ème Garçons</t>
  </si>
  <si>
    <t>I3. CISCO</t>
  </si>
  <si>
    <t>SommeDeI13_E11G</t>
  </si>
  <si>
    <t>SommeDeI13_E11F</t>
  </si>
  <si>
    <t>SommeDeI13_E10G</t>
  </si>
  <si>
    <t>SommeDeI13_E10F</t>
  </si>
  <si>
    <t>SommeDeI13_E9G</t>
  </si>
  <si>
    <t>SommeDeI13_E9F</t>
  </si>
  <si>
    <t>SommeDeI13_E8G</t>
  </si>
  <si>
    <t>SommeDeI13_E8F</t>
  </si>
  <si>
    <t>SommeDeI13_E7G</t>
  </si>
  <si>
    <t>SommeDeI13_E7F</t>
  </si>
  <si>
    <t>SommeDeI13_ETG</t>
  </si>
  <si>
    <t>SommeDeI13_ETF</t>
  </si>
  <si>
    <t>SommeDeI13_R11G</t>
  </si>
  <si>
    <t>SommeDeI13_R11F</t>
  </si>
  <si>
    <t>SommeDeI13_R10G</t>
  </si>
  <si>
    <t>SommeDeI13_R10F</t>
  </si>
  <si>
    <t>SommeDeI13_R9G</t>
  </si>
  <si>
    <t>SommeDeI13_R9F</t>
  </si>
  <si>
    <t>SommeDeI13_R8G</t>
  </si>
  <si>
    <t>SommeDeI13_R8F</t>
  </si>
  <si>
    <t>SommeDeI13_R7G</t>
  </si>
  <si>
    <t>SommeDeI13_R7F</t>
  </si>
  <si>
    <t>SommeDeI13_RTG</t>
  </si>
  <si>
    <t>SommeDeI13_RTF</t>
  </si>
  <si>
    <t>SommeDeI14_1a</t>
  </si>
  <si>
    <t>SommeDeI14_1b</t>
  </si>
  <si>
    <t>SommeDeI14_1c</t>
  </si>
  <si>
    <t>SommeDeI14_1d</t>
  </si>
  <si>
    <t>SommeDeI14_2a</t>
  </si>
  <si>
    <t>SommeDeI14_2b</t>
  </si>
  <si>
    <t>SommeDeI14_2c</t>
  </si>
  <si>
    <t>SommeDeI14_2d</t>
  </si>
  <si>
    <t>SommeDeI14_3a</t>
  </si>
  <si>
    <t>SommeDeI14_3b</t>
  </si>
  <si>
    <t>SommeDeI14_3c</t>
  </si>
  <si>
    <t>SommeDeI14_3d</t>
  </si>
  <si>
    <t>SommeDeI14_4a</t>
  </si>
  <si>
    <t>SommeDeI14_4b</t>
  </si>
  <si>
    <t>SommeDeI14_4c</t>
  </si>
  <si>
    <t>SommeDeI14_4d</t>
  </si>
  <si>
    <t>SommeDeI14_5a</t>
  </si>
  <si>
    <t>SommeDeI14_5b</t>
  </si>
  <si>
    <t>SommeDeI14_5c</t>
  </si>
  <si>
    <t>SommeDeI14_5d</t>
  </si>
  <si>
    <t>ANTANANARIVO RENIVOHITRA</t>
  </si>
  <si>
    <t>FENOARIVOBE</t>
  </si>
  <si>
    <t>SOAVINANDRIANA</t>
  </si>
  <si>
    <t>MANANARA NORD</t>
  </si>
  <si>
    <t>TOAMASINA I</t>
  </si>
  <si>
    <t xml:space="preserve">Personnel </t>
  </si>
  <si>
    <t>Etablissement</t>
  </si>
  <si>
    <t>11 e</t>
  </si>
  <si>
    <t>10 e</t>
  </si>
  <si>
    <t>9 e</t>
  </si>
  <si>
    <t>8 e</t>
  </si>
  <si>
    <t>7 e</t>
  </si>
  <si>
    <t>nombre total</t>
  </si>
  <si>
    <t>définitive</t>
  </si>
  <si>
    <t>provisoire</t>
  </si>
  <si>
    <t>FRAM</t>
  </si>
  <si>
    <t>autres</t>
  </si>
  <si>
    <t xml:space="preserve">total </t>
  </si>
  <si>
    <t xml:space="preserve">SECTION </t>
  </si>
  <si>
    <t>MIARINARIVO</t>
  </si>
  <si>
    <t xml:space="preserve">TABLEAU : 98   REPARTITION DES EFFECTIFS DES ELEVES DU PRIMAIRE  </t>
  </si>
  <si>
    <t>ANNEE SCOLAIRE   2004/2005</t>
  </si>
  <si>
    <t>ANNEE SCOLAIRE 2004/2005</t>
  </si>
  <si>
    <t xml:space="preserve">ANNEE SCOLAIRE 2004/2005 </t>
  </si>
  <si>
    <t xml:space="preserve"> ANNEE SCOLAIRE 2004/2005</t>
  </si>
  <si>
    <t xml:space="preserve">AMBATO BOENI                                      </t>
  </si>
  <si>
    <t xml:space="preserve">BELO TSIRIBIHINA                                  </t>
  </si>
  <si>
    <t xml:space="preserve">BELOHA                                            </t>
  </si>
  <si>
    <t xml:space="preserve">FIANARANTSOA I                                 </t>
  </si>
  <si>
    <t xml:space="preserve">TABLEAU : 42  REPARTITION DES REDOUBLANTS DU PRIMAIRE  </t>
  </si>
  <si>
    <t xml:space="preserve">TABLEAU : 43  REPARTITION DES REDOUBLANTS DU PRIMAIRE  </t>
  </si>
  <si>
    <t xml:space="preserve">NOSIBE                                            </t>
  </si>
  <si>
    <t xml:space="preserve">MIDONGY SUD                                       </t>
  </si>
  <si>
    <t xml:space="preserve">BELO / TSIRIBIHINA                                </t>
  </si>
  <si>
    <t xml:space="preserve">TOLIARY II                                        </t>
  </si>
  <si>
    <t>PAR SEXE, PAR ANNEE D'ETUDE ET PAR CISCO</t>
  </si>
  <si>
    <t>CISCO</t>
  </si>
  <si>
    <t>ET DES ETABLISSEMENTS DU SECONDAIRE SECOND CYCLE   PAR  CISCO</t>
  </si>
  <si>
    <t>ET DES ETABLISSEMENTS  DU SECONDAIRE SECOND CYCLE   PAR  CISCO</t>
  </si>
  <si>
    <t>ET DES ETABLISSEMENTS DU SECONDAIRE SECOND CYCLE  PAR  CISCO</t>
  </si>
  <si>
    <t>ET DES ETABLISSEMENTS DU SECONDAIRE PREMIER CYCLE   PAR  CISCO</t>
  </si>
  <si>
    <t>ET DES ETABLISSEMENTS  DU SECONDAIRE SECOND CYCLE PAR  CISCO</t>
  </si>
  <si>
    <t>ET DES ETABLISSEMENTS  DU SECONDAIRE SECOND CYCLE  PAR  CISCO</t>
  </si>
  <si>
    <t>ET DES ETABLISSEMENTS  DU SECONDAIRE PREMIER CYCLE   PAR  CISCO</t>
  </si>
  <si>
    <t>ET DES ETABLISSEMENTS  DU SECONDAIRE PREMIER CYCLE  PAR  CISCO</t>
  </si>
  <si>
    <t>ET DES ETABLISSEMENTS  DU SECONDAIRE PREMIER CYCLE PAR  CISCO</t>
  </si>
  <si>
    <t>ET DES ETABLISSEMENTS   DU PRIMAIRE  PAR  CISCO</t>
  </si>
  <si>
    <t>ET DES ETABLISSEMENTS  DU PRIMAIRE   PAR  CISCO</t>
  </si>
  <si>
    <t>ET DES ETABLISSEMENTS DU PRIMAIRE   PAR  CISCO</t>
  </si>
  <si>
    <t>ET DES ETABLISSEMENTS DU PRIMAIRE  PAR  CISCO</t>
  </si>
  <si>
    <t>Nombre</t>
  </si>
  <si>
    <t xml:space="preserve">FIANARANTSOA I                                     </t>
  </si>
  <si>
    <t>AMBOHIMAHASOA</t>
  </si>
  <si>
    <t>AMBATOLAMPY</t>
  </si>
  <si>
    <t>ANDRAMASINA</t>
  </si>
  <si>
    <t>ANJOZOROBE</t>
  </si>
  <si>
    <t>ANKAZOBE</t>
  </si>
  <si>
    <t>ANTANANARIVO ATSIMONDRANO</t>
  </si>
  <si>
    <t>ANTSIRABE I</t>
  </si>
  <si>
    <t>BETAFO</t>
  </si>
  <si>
    <t>FARATSIHO</t>
  </si>
  <si>
    <t>TSIROANOMANDIDY</t>
  </si>
  <si>
    <t>AMBILOBE</t>
  </si>
  <si>
    <t>ANDAPA</t>
  </si>
  <si>
    <t>ANTALAHA</t>
  </si>
  <si>
    <t>ANTSIRANANA I</t>
  </si>
  <si>
    <t>NOSY BE</t>
  </si>
  <si>
    <t>VOHEMAR</t>
  </si>
  <si>
    <t>AMBALAVAO</t>
  </si>
  <si>
    <t>AMBATOFINANDRAHANA</t>
  </si>
  <si>
    <t>AMBOSITRA</t>
  </si>
  <si>
    <t>FANDRIANA</t>
  </si>
  <si>
    <t>FARAFANGANA</t>
  </si>
  <si>
    <t>FIANARANTSOA II</t>
  </si>
  <si>
    <t>IFANADIANA</t>
  </si>
  <si>
    <t>IKONGO</t>
  </si>
  <si>
    <t>MANAKARA</t>
  </si>
  <si>
    <t>MANANDRIANA</t>
  </si>
  <si>
    <t>MANANJARY</t>
  </si>
  <si>
    <t>MIDONGY SUD</t>
  </si>
  <si>
    <t>NOSY VARIKA</t>
  </si>
  <si>
    <t>VAINGANDRANO</t>
  </si>
  <si>
    <t>AMBATO BOENI</t>
  </si>
  <si>
    <t>ANALALAVA</t>
  </si>
  <si>
    <t>ANTSOHIHY</t>
  </si>
  <si>
    <t>BESALAMPY</t>
  </si>
  <si>
    <t>MAEVATANANA</t>
  </si>
  <si>
    <t>MAHAJANGA I</t>
  </si>
  <si>
    <t>MAINTIRANO</t>
  </si>
  <si>
    <t>MAMPIKONY</t>
  </si>
  <si>
    <t>MAROVOAY</t>
  </si>
  <si>
    <t>MITSINJO</t>
  </si>
  <si>
    <t>TSARATANANA</t>
  </si>
  <si>
    <t>ANDILAMENA</t>
  </si>
  <si>
    <t>ANOSIBE AN'ALA</t>
  </si>
  <si>
    <t>BRICKAVILLE</t>
  </si>
  <si>
    <t>FENERIVE EST</t>
  </si>
  <si>
    <t>MAHANORO</t>
  </si>
  <si>
    <t>MAROLAMBO</t>
  </si>
  <si>
    <t>SAINTE MARIE</t>
  </si>
  <si>
    <t>VATOMANDRY</t>
  </si>
  <si>
    <t>VAVATENINA</t>
  </si>
  <si>
    <t>AMBOVOMBE ANDROY</t>
  </si>
  <si>
    <t>AMPANIHY OUEST</t>
  </si>
  <si>
    <t>ANKAZOABO SUD</t>
  </si>
  <si>
    <t>BEKILY</t>
  </si>
  <si>
    <t>BEROROHA</t>
  </si>
  <si>
    <t>BETIOKY SUD</t>
  </si>
  <si>
    <t>MAHABO</t>
  </si>
  <si>
    <t>MANJA</t>
  </si>
  <si>
    <t>MIANDRIVAZO</t>
  </si>
  <si>
    <t>MOROMBE</t>
  </si>
  <si>
    <t>SAKARAHA</t>
  </si>
  <si>
    <t>TSIHOMBE</t>
  </si>
  <si>
    <t>ANTANIFOTSY</t>
  </si>
  <si>
    <t>ANTSIRABE II</t>
  </si>
  <si>
    <t>ARIVONIMAMO</t>
  </si>
  <si>
    <t>MANJAKANDRIANA</t>
  </si>
  <si>
    <t>AMBANJA</t>
  </si>
  <si>
    <t>BEALANANA</t>
  </si>
  <si>
    <t>MANDRITSARA</t>
  </si>
  <si>
    <t>PORT BERGE</t>
  </si>
  <si>
    <t>AMBATONDRAZAKA</t>
  </si>
  <si>
    <t>MAROANTSETRA</t>
  </si>
  <si>
    <t>SOANIERANA IVONGO</t>
  </si>
  <si>
    <t>AMBOASARY SUD</t>
  </si>
  <si>
    <t>MORONDAVA</t>
  </si>
  <si>
    <t>TOLIARA II</t>
  </si>
  <si>
    <t xml:space="preserve">MANANDRIANA </t>
  </si>
  <si>
    <t xml:space="preserve">MANANDRIANA    </t>
  </si>
  <si>
    <t xml:space="preserve">MANANDRIANA   </t>
  </si>
  <si>
    <t xml:space="preserve"> TABLEAU : 49  REPARTITION DES SECTIONS,  DES SALLES DE CLASSE, DU PERSONNEL</t>
  </si>
  <si>
    <t>ET DES ETABLISSEMENTS  DU PRIMAIRE   PAR  FIVONDRONANA</t>
  </si>
  <si>
    <t xml:space="preserve">TABLEAU : 36   REPARTITION DES EFFECTIFS DES ELEVES DU PRIMAIRE  </t>
  </si>
  <si>
    <t xml:space="preserve">TABLEAU : 37   REPARTITION DES EFFECTIFS DES ELEVES DU PRIMAIRE  </t>
  </si>
  <si>
    <t xml:space="preserve">TABLEAU : 38   REPARTITION DES EFFECTIFS DES ELEVES DU PRIMAIRE  </t>
  </si>
  <si>
    <t xml:space="preserve">TABLEAU : 39   REPARTITION DES EFFECTIFS DES ELEVES DU PRIMAIRE  </t>
  </si>
  <si>
    <t xml:space="preserve">TABLEAU : 40   REPARTITION DES EFFECTIFS DES ELEVES DU PRIMAIRE  </t>
  </si>
  <si>
    <t xml:space="preserve">TABLEAU : 44 REPARTITION DES REDOUBLANTS DU PRIMAIRE  </t>
  </si>
  <si>
    <t xml:space="preserve">TABLEAU : 45  REPARTITION DES REDOUBLANTS DU PRIMAIRE  </t>
  </si>
  <si>
    <t xml:space="preserve">TABLEAU : 46  REPARTITION DES REDOUBLANTS DU PRIMAIRE  </t>
  </si>
  <si>
    <t xml:space="preserve">TABLEAU : 47  REPARTITION DES REDOUBLANTS DU PRIMAIRE  </t>
  </si>
  <si>
    <t xml:space="preserve"> TABLEAU : 50  REPARTITION DES SECTIONS,  DES SALLES DE CLASSE, DU PERSONNEL</t>
  </si>
  <si>
    <t xml:space="preserve"> TABLEAU : 51  REPARTITION DES SECTIONS,  DES SALLES DE CLASSE, DU PERSONNEL</t>
  </si>
  <si>
    <t xml:space="preserve"> TABLEAU : 52  REPARTITION DES SECTIONS,  DES SALLES DE CLASSE, DU PERSONNEL</t>
  </si>
  <si>
    <t xml:space="preserve"> TABLEAU : 53  REPARTITION DES SECTIONS,  DES SALLES DE CLASSE, DU PERSONNEL</t>
  </si>
  <si>
    <t xml:space="preserve"> TABLEAU : 54  REPARTITION DES SECTIONS,  DES SALLES DE CLASSE, DU PERSONNEL</t>
  </si>
  <si>
    <t xml:space="preserve">AMBILOBE                         </t>
  </si>
  <si>
    <t xml:space="preserve">AMBILOBE                          </t>
  </si>
  <si>
    <t xml:space="preserve">AMBILOBE                            </t>
  </si>
  <si>
    <t xml:space="preserve">TABLEAU :153  REPARTITION DES SECTIONS, DES SALLES DE CLASSE, DU PERSONNEL </t>
  </si>
  <si>
    <t xml:space="preserve">TABLEAU : 139  REPARTITION DES EFFECTIFS DU SECONDAIRE SECOND CYCLE </t>
  </si>
  <si>
    <t>GF</t>
  </si>
  <si>
    <t>fonctionnaire</t>
  </si>
  <si>
    <t xml:space="preserve">Nombre d'enseignants </t>
  </si>
  <si>
    <t xml:space="preserve">   ANTANANARIVO</t>
  </si>
  <si>
    <t xml:space="preserve">   ANTSIRANANA</t>
  </si>
  <si>
    <t xml:space="preserve">   FIANARANTSOA</t>
  </si>
  <si>
    <t xml:space="preserve">   MAHAJANGA</t>
  </si>
  <si>
    <t xml:space="preserve">   TOAMASINA</t>
  </si>
  <si>
    <t xml:space="preserve">   TOLIARA</t>
  </si>
  <si>
    <t>TABLEAU : 15  REPARTITION DES SALLES DE CLASSES UTILISEES</t>
  </si>
  <si>
    <t>TABLEAU : 16 REPARTITION DES SALLES DE CLASSES UTILISEES</t>
  </si>
  <si>
    <t>TABLEAU : 08 REPARTITION DES SALLES DE CLASSES UTILISEES</t>
  </si>
  <si>
    <t>TABLEAU : 02 NOMBRE DE SALLES DE CLASSES UTILISEES</t>
  </si>
  <si>
    <t>PAR SEXE, PAR ANNEE D'ETUDE ET PAR PROVINCE</t>
  </si>
  <si>
    <t xml:space="preserve"> PAR SEXE, PAR ANNEE D'ETUDE  ET PAR PROVINCE</t>
  </si>
  <si>
    <t>PAR ANNEE D,ETUDE  ET PAR PROVINCE</t>
  </si>
  <si>
    <t xml:space="preserve">PAR PROVINCEET PAR NIVEAU </t>
  </si>
  <si>
    <t xml:space="preserve">PAR PROVINCEET  PAR NIVEAU </t>
  </si>
  <si>
    <t xml:space="preserve"> PAR PROVINCE ET  PAR NIVEAU</t>
  </si>
  <si>
    <t xml:space="preserve">TABLEAU : 17 REPARTITION DES SECTIONS  PAR PROVINCEET PAR NIVEAU </t>
  </si>
  <si>
    <t>TABLEAU : 18  REPARTITION DES SECTIONS  PAR PROVINCE ET PAR NIVEAU</t>
  </si>
  <si>
    <t>PAR PROVINCEET PAR NIVEAU</t>
  </si>
  <si>
    <t>PAR PROVINCE ET PAR NIVEAU</t>
  </si>
  <si>
    <t>TABLEAU : 23  REPARTITION DES REDOUBLANTS PAR PROVINCEET PAR NIVEAU</t>
  </si>
  <si>
    <t>ET DES ETABLISSEMENTS DU PRIMAIRE PAR PROVINCE</t>
  </si>
  <si>
    <t>PROVINCE</t>
  </si>
  <si>
    <t>PAR SEXE, PAR ANNEE D'ETUDE  ET PAR PROVINCE</t>
  </si>
  <si>
    <t>ET DES ETABLISSEMENTS DU SECONDAIRE SECOND CYCLE PAR PROVINCE</t>
  </si>
  <si>
    <t>ET DES ETABLISSEMENTS DU SECONDAIRE PREMIER CYCLE PAR PROVINCE</t>
  </si>
  <si>
    <t>PAR SEXE, PAR ANNEE D'ETUDEET PAR PROVINCE</t>
  </si>
  <si>
    <t xml:space="preserve"> TABLEAU     : 09 REPARTITION DES SECTIONS  PAR PROVINCE, PAR NIVEAU  </t>
  </si>
  <si>
    <t xml:space="preserve">TABLEAU : 21  REPARTITION DES EFFECTIFS DES ELEVES, PAR PROVINCE, PAR NIVEAU </t>
  </si>
  <si>
    <t xml:space="preserve">TABLEAU : 22 REPARTITION DES EFFECTIFS DES ELEVES, PAR PROVINCE, PAR NIVEAU  </t>
  </si>
  <si>
    <t xml:space="preserve">TABLEAU : 24 REPARTITION DES REDOUBLANTS PAR PROVINCE, PAR NIVEAU  </t>
  </si>
  <si>
    <t>enseignant</t>
  </si>
  <si>
    <t>total</t>
  </si>
  <si>
    <t xml:space="preserve">TOTAL </t>
  </si>
  <si>
    <t>Sections</t>
  </si>
  <si>
    <t xml:space="preserve">Total </t>
  </si>
  <si>
    <t>BELO /TSIRIBIHINA</t>
  </si>
  <si>
    <t xml:space="preserve">MAINTIRANO </t>
  </si>
  <si>
    <t>TABLEAU : 111  REPARTITION  DES SECTIONS, DES SALLES DE CLASSE, DU PERSONNEL</t>
  </si>
  <si>
    <t>TABLEAU : 27  REPARTITION  DES SECTIONS, DES SALLES DE CLASSE, DU PERSONNEL</t>
  </si>
  <si>
    <t>TABLEAU : 48  REPARTITION  DES SECTIONS, DES SALLES DE CLASSE, DU PERSONNEL</t>
  </si>
  <si>
    <t xml:space="preserve"> TABLEAU : 112  REPARTITION DES SECTIONS, DES SALLES DE CLASSE, DU PERSONNEL </t>
  </si>
  <si>
    <t xml:space="preserve"> TABLEAU : 113  REPARTITION DES SECTIONS, DES SALLES DE CLASSE, DU PERSONNEL   </t>
  </si>
  <si>
    <t xml:space="preserve"> TABLEAU : 114  REPARTITION DES SECTIONS, DES SALLES DE CLASSE, DU PERSONNEL   </t>
  </si>
  <si>
    <t xml:space="preserve"> TABLEAU : 115  REPARTITION DES SECTIONS, DES SALLES DE CLASSE, DU PERSONNEL   </t>
  </si>
  <si>
    <t xml:space="preserve"> TABLEAU : 116  REPARTITION DES SECTIONS, DES SALLES DE CLASSE, DU PERSONNEL   </t>
  </si>
  <si>
    <t xml:space="preserve"> TABLEAU : 117  REPARTITION DES SECTIONS, DES SALLES DE CLASSE, DU PERSONNEL   </t>
  </si>
  <si>
    <t>Privé</t>
  </si>
  <si>
    <t>Public</t>
  </si>
  <si>
    <t>Public ou communautaire</t>
  </si>
  <si>
    <t>Ensemble</t>
  </si>
  <si>
    <t>antana</t>
  </si>
  <si>
    <t>fianara</t>
  </si>
  <si>
    <t>toama</t>
  </si>
  <si>
    <t>mahaj</t>
  </si>
  <si>
    <t>tolia</t>
  </si>
  <si>
    <t>antsi</t>
  </si>
  <si>
    <t>DREN</t>
  </si>
  <si>
    <t>ANALAMANGA</t>
  </si>
  <si>
    <t>BONGOLAVA</t>
  </si>
  <si>
    <t>ITASY</t>
  </si>
  <si>
    <t>VAKINANKARATRA</t>
  </si>
  <si>
    <t>HAUTE MATSIATRA</t>
  </si>
  <si>
    <t>MORON'I MANIA</t>
  </si>
  <si>
    <t>ATSIMO-ATSINANANA</t>
  </si>
  <si>
    <t>IHOROMBE</t>
  </si>
  <si>
    <t>VATOVAVY-FITOVINANY</t>
  </si>
  <si>
    <t>BOENY</t>
  </si>
  <si>
    <t>MELAKY</t>
  </si>
  <si>
    <t>SOFIA</t>
  </si>
  <si>
    <t>BETSIBOKA</t>
  </si>
  <si>
    <t>ALAOTRA-MANGORO</t>
  </si>
  <si>
    <t>ATSINANANA</t>
  </si>
  <si>
    <t>ANALANJIROFO</t>
  </si>
  <si>
    <t>ANOSY</t>
  </si>
  <si>
    <t>ANDROY</t>
  </si>
  <si>
    <t>ATSIMO-ANDREFANA</t>
  </si>
  <si>
    <t>MENABE</t>
  </si>
  <si>
    <t>général</t>
  </si>
  <si>
    <t>Total MADAGASCAR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</si>
</sst>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0.0"/>
    <numFmt numFmtId="174" formatCode="#,##0.0"/>
    <numFmt numFmtId="175" formatCode="0.000"/>
    <numFmt numFmtId="176" formatCode="0.0000"/>
    <numFmt numFmtId="177" formatCode="_-* #,##0\ _F_-;\-* #,##0\ _F_-;_-* &quot;-&quot;??\ _F_-;_-@_-"/>
    <numFmt numFmtId="178" formatCode="0.0000000"/>
    <numFmt numFmtId="179" formatCode="0.000000"/>
    <numFmt numFmtId="180" formatCode="0.00000"/>
    <numFmt numFmtId="181" formatCode="_-* #,##0.0\ _F_-;\-* #,##0.0\ _F_-;_-* &quot;-&quot;??\ _F_-;_-@_-"/>
    <numFmt numFmtId="182" formatCode="0.00000000"/>
    <numFmt numFmtId="183" formatCode="0.000000000"/>
    <numFmt numFmtId="184" formatCode="0.0000000000"/>
    <numFmt numFmtId="185" formatCode="_-* #,##0.000\ _F_-;\-* #,##0.000\ _F_-;_-* &quot;-&quot;??\ _F_-;_-@_-"/>
    <numFmt numFmtId="186" formatCode="#,##0.000"/>
    <numFmt numFmtId="187" formatCode="#,##0.0000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&quot;F&quot;"/>
    <numFmt numFmtId="193" formatCode="&quot;Vrai&quot;;&quot;Vrai&quot;;&quot;Faux&quot;"/>
    <numFmt numFmtId="194" formatCode="&quot;Actif&quot;;&quot;Actif&quot;;&quot;Inactif&quot;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MS Sans Serif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0"/>
      <name val="MS Sans Serif"/>
      <family val="0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.4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color indexed="8"/>
      <name val="Times New Roman"/>
      <family val="1"/>
    </font>
    <font>
      <b/>
      <sz val="9"/>
      <name val="Arial"/>
      <family val="2"/>
    </font>
    <font>
      <sz val="10"/>
      <name val="MS Sans Serif"/>
      <family val="2"/>
    </font>
    <font>
      <sz val="12"/>
      <name val="Univers"/>
      <family val="0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53"/>
      <name val="MS Sans Serif"/>
      <family val="0"/>
    </font>
    <font>
      <sz val="10"/>
      <color indexed="53"/>
      <name val="MS Sans Serif"/>
      <family val="2"/>
    </font>
    <font>
      <sz val="9"/>
      <color indexed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3" fontId="20" fillId="0" borderId="0">
      <alignment/>
      <protection/>
    </xf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565">
    <xf numFmtId="0" fontId="0" fillId="0" borderId="0" xfId="0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1" fillId="0" borderId="11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Fill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1" fontId="0" fillId="0" borderId="11" xfId="0" applyNumberForma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Continuous"/>
    </xf>
    <xf numFmtId="3" fontId="0" fillId="0" borderId="0" xfId="0" applyNumberFormat="1" applyFill="1" applyAlignment="1">
      <alignment horizontal="left"/>
    </xf>
    <xf numFmtId="3" fontId="1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0" fontId="0" fillId="0" borderId="14" xfId="0" applyBorder="1" applyAlignment="1">
      <alignment/>
    </xf>
    <xf numFmtId="0" fontId="0" fillId="0" borderId="0" xfId="0" applyFill="1" applyAlignment="1" quotePrefix="1">
      <alignment horizontal="centerContinuous"/>
    </xf>
    <xf numFmtId="3" fontId="0" fillId="0" borderId="15" xfId="0" applyNumberFormat="1" applyFont="1" applyFill="1" applyBorder="1" applyAlignment="1">
      <alignment horizontal="centerContinuous"/>
    </xf>
    <xf numFmtId="3" fontId="0" fillId="0" borderId="16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 quotePrefix="1">
      <alignment horizontal="center"/>
    </xf>
    <xf numFmtId="3" fontId="0" fillId="0" borderId="0" xfId="0" applyNumberFormat="1" applyAlignment="1">
      <alignment horizontal="centerContinuous"/>
    </xf>
    <xf numFmtId="3" fontId="0" fillId="0" borderId="12" xfId="0" applyNumberFormat="1" applyFill="1" applyBorder="1" applyAlignment="1">
      <alignment horizontal="center"/>
    </xf>
    <xf numFmtId="3" fontId="1" fillId="0" borderId="12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3" fontId="1" fillId="0" borderId="0" xfId="0" applyNumberFormat="1" applyFont="1" applyFill="1" applyAlignment="1">
      <alignment/>
    </xf>
    <xf numFmtId="3" fontId="0" fillId="0" borderId="13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3" fontId="1" fillId="0" borderId="13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Border="1" applyAlignment="1">
      <alignment/>
    </xf>
    <xf numFmtId="1" fontId="1" fillId="0" borderId="13" xfId="0" applyNumberFormat="1" applyFont="1" applyFill="1" applyBorder="1" applyAlignment="1">
      <alignment/>
    </xf>
    <xf numFmtId="0" fontId="0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9" fontId="0" fillId="0" borderId="0" xfId="54" applyFont="1" applyFill="1" applyAlignment="1">
      <alignment horizontal="centerContinuous"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0" xfId="0" applyNumberFormat="1" applyFill="1" applyAlignment="1" quotePrefix="1">
      <alignment horizontal="left"/>
    </xf>
    <xf numFmtId="3" fontId="0" fillId="0" borderId="0" xfId="0" applyNumberFormat="1" applyFill="1" applyAlignment="1">
      <alignment/>
    </xf>
    <xf numFmtId="1" fontId="1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11" xfId="0" applyNumberForma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0" xfId="0" applyNumberFormat="1" applyFill="1" applyAlignment="1" quotePrefix="1">
      <alignment/>
    </xf>
    <xf numFmtId="3" fontId="0" fillId="0" borderId="0" xfId="0" applyNumberFormat="1" applyFill="1" applyAlignment="1" quotePrefix="1">
      <alignment horizontal="centerContinuous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 quotePrefix="1">
      <alignment horizontal="center"/>
    </xf>
    <xf numFmtId="0" fontId="0" fillId="0" borderId="0" xfId="0" applyFont="1" applyFill="1" applyAlignment="1">
      <alignment horizontal="centerContinuous"/>
    </xf>
    <xf numFmtId="1" fontId="1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 horizontal="centerContinuous"/>
    </xf>
    <xf numFmtId="3" fontId="0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22" xfId="0" applyNumberForma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 quotePrefix="1">
      <alignment horizontal="center"/>
    </xf>
    <xf numFmtId="3" fontId="0" fillId="0" borderId="12" xfId="0" applyNumberFormat="1" applyBorder="1" applyAlignment="1">
      <alignment/>
    </xf>
    <xf numFmtId="1" fontId="0" fillId="0" borderId="13" xfId="0" applyNumberForma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/>
    </xf>
    <xf numFmtId="1" fontId="0" fillId="0" borderId="0" xfId="0" applyNumberFormat="1" applyFont="1" applyFill="1" applyAlignment="1">
      <alignment horizontal="centerContinuous"/>
    </xf>
    <xf numFmtId="1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 quotePrefix="1">
      <alignment horizontal="left"/>
    </xf>
    <xf numFmtId="1" fontId="0" fillId="0" borderId="10" xfId="0" applyNumberFormat="1" applyFont="1" applyFill="1" applyBorder="1" applyAlignment="1">
      <alignment/>
    </xf>
    <xf numFmtId="1" fontId="0" fillId="0" borderId="21" xfId="0" applyNumberFormat="1" applyFont="1" applyFill="1" applyBorder="1" applyAlignment="1">
      <alignment horizontal="centerContinuous"/>
    </xf>
    <xf numFmtId="1" fontId="0" fillId="0" borderId="23" xfId="0" applyNumberFormat="1" applyFont="1" applyFill="1" applyBorder="1" applyAlignment="1">
      <alignment horizontal="centerContinuous"/>
    </xf>
    <xf numFmtId="1" fontId="0" fillId="0" borderId="12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" fontId="1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Fill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1" fontId="0" fillId="0" borderId="11" xfId="0" applyNumberFormat="1" applyFont="1" applyFill="1" applyBorder="1" applyAlignment="1" quotePrefix="1">
      <alignment horizontal="left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Continuous"/>
    </xf>
    <xf numFmtId="3" fontId="0" fillId="0" borderId="1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Continuous"/>
    </xf>
    <xf numFmtId="3" fontId="7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6" fillId="0" borderId="11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9" fillId="0" borderId="11" xfId="0" applyNumberFormat="1" applyFont="1" applyFill="1" applyBorder="1" applyAlignment="1" applyProtection="1">
      <alignment horizontal="right" wrapText="1"/>
      <protection locked="0"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centerContinuous"/>
    </xf>
    <xf numFmtId="3" fontId="0" fillId="0" borderId="18" xfId="0" applyNumberFormat="1" applyFill="1" applyBorder="1" applyAlignment="1">
      <alignment horizontal="centerContinuous"/>
    </xf>
    <xf numFmtId="3" fontId="0" fillId="0" borderId="20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Continuous"/>
    </xf>
    <xf numFmtId="3" fontId="1" fillId="0" borderId="13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 quotePrefix="1">
      <alignment horizontal="left"/>
    </xf>
    <xf numFmtId="3" fontId="0" fillId="0" borderId="0" xfId="0" applyNumberFormat="1" applyFont="1" applyAlignment="1" quotePrefix="1">
      <alignment horizontal="left"/>
    </xf>
    <xf numFmtId="3" fontId="0" fillId="0" borderId="17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centerContinuous"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1" xfId="0" applyNumberFormat="1" applyFont="1" applyFill="1" applyBorder="1" applyAlignment="1" quotePrefix="1">
      <alignment horizontal="left"/>
    </xf>
    <xf numFmtId="3" fontId="0" fillId="0" borderId="1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3" fontId="0" fillId="0" borderId="11" xfId="0" applyNumberFormat="1" applyFill="1" applyBorder="1" applyAlignment="1" quotePrefix="1">
      <alignment horizontal="left"/>
    </xf>
    <xf numFmtId="3" fontId="0" fillId="0" borderId="11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Alignment="1">
      <alignment horizontal="centerContinuous"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 quotePrefix="1">
      <alignment horizontal="centerContinuous"/>
    </xf>
    <xf numFmtId="3" fontId="1" fillId="0" borderId="15" xfId="0" applyNumberFormat="1" applyFont="1" applyFill="1" applyBorder="1" applyAlignment="1">
      <alignment horizontal="centerContinuous" vertical="center"/>
    </xf>
    <xf numFmtId="3" fontId="1" fillId="0" borderId="21" xfId="0" applyNumberFormat="1" applyFont="1" applyFill="1" applyBorder="1" applyAlignment="1">
      <alignment horizontal="centerContinuous" vertical="center"/>
    </xf>
    <xf numFmtId="3" fontId="0" fillId="0" borderId="15" xfId="0" applyNumberFormat="1" applyFont="1" applyFill="1" applyBorder="1" applyAlignment="1">
      <alignment horizontal="centerContinuous" vertical="center"/>
    </xf>
    <xf numFmtId="3" fontId="0" fillId="0" borderId="21" xfId="0" applyNumberFormat="1" applyFont="1" applyFill="1" applyBorder="1" applyAlignment="1">
      <alignment horizontal="centerContinuous" vertical="center"/>
    </xf>
    <xf numFmtId="3" fontId="1" fillId="0" borderId="10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Continuous"/>
    </xf>
    <xf numFmtId="3" fontId="0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Fill="1" applyBorder="1" applyAlignment="1" quotePrefix="1">
      <alignment horizontal="centerContinuous"/>
    </xf>
    <xf numFmtId="3" fontId="0" fillId="0" borderId="19" xfId="0" applyNumberFormat="1" applyFont="1" applyFill="1" applyBorder="1" applyAlignment="1">
      <alignment/>
    </xf>
    <xf numFmtId="3" fontId="0" fillId="0" borderId="24" xfId="0" applyNumberFormat="1" applyFill="1" applyBorder="1" applyAlignment="1">
      <alignment horizontal="centerContinuous"/>
    </xf>
    <xf numFmtId="3" fontId="0" fillId="0" borderId="17" xfId="0" applyNumberForma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 quotePrefix="1">
      <alignment horizontal="centerContinuous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1" fontId="0" fillId="0" borderId="0" xfId="0" applyNumberFormat="1" applyFont="1" applyFill="1" applyBorder="1" applyAlignment="1" quotePrefix="1">
      <alignment horizontal="centerContinuous"/>
    </xf>
    <xf numFmtId="9" fontId="0" fillId="0" borderId="0" xfId="54" applyFont="1" applyFill="1" applyAlignment="1">
      <alignment/>
    </xf>
    <xf numFmtId="174" fontId="0" fillId="0" borderId="0" xfId="0" applyNumberFormat="1" applyFont="1" applyFill="1" applyAlignment="1">
      <alignment/>
    </xf>
    <xf numFmtId="3" fontId="2" fillId="0" borderId="12" xfId="0" applyNumberFormat="1" applyFont="1" applyFill="1" applyBorder="1" applyAlignment="1">
      <alignment/>
    </xf>
    <xf numFmtId="0" fontId="0" fillId="0" borderId="23" xfId="0" applyFont="1" applyBorder="1" applyAlignment="1">
      <alignment horizontal="centerContinuous"/>
    </xf>
    <xf numFmtId="1" fontId="0" fillId="0" borderId="21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/>
    </xf>
    <xf numFmtId="3" fontId="0" fillId="0" borderId="18" xfId="0" applyNumberFormat="1" applyFont="1" applyBorder="1" applyAlignment="1">
      <alignment/>
    </xf>
    <xf numFmtId="1" fontId="5" fillId="0" borderId="16" xfId="0" applyNumberFormat="1" applyFont="1" applyFill="1" applyBorder="1" applyAlignment="1">
      <alignment horizontal="center" wrapText="1"/>
    </xf>
    <xf numFmtId="3" fontId="0" fillId="0" borderId="14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Continuous"/>
    </xf>
    <xf numFmtId="1" fontId="0" fillId="0" borderId="10" xfId="0" applyNumberFormat="1" applyFont="1" applyFill="1" applyBorder="1" applyAlignment="1">
      <alignment horizontal="left" wrapText="1"/>
    </xf>
    <xf numFmtId="1" fontId="7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wrapText="1"/>
    </xf>
    <xf numFmtId="3" fontId="5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horizontal="left"/>
    </xf>
    <xf numFmtId="3" fontId="0" fillId="0" borderId="10" xfId="0" applyNumberFormat="1" applyFill="1" applyBorder="1" applyAlignment="1">
      <alignment horizontal="left"/>
    </xf>
    <xf numFmtId="3" fontId="5" fillId="0" borderId="10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left"/>
    </xf>
    <xf numFmtId="3" fontId="0" fillId="0" borderId="11" xfId="48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0" xfId="0" applyNumberFormat="1" applyFont="1" applyFill="1" applyBorder="1" applyAlignment="1" quotePrefix="1">
      <alignment horizont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 quotePrefix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4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Continuous" vertical="center"/>
    </xf>
    <xf numFmtId="3" fontId="1" fillId="0" borderId="22" xfId="0" applyNumberFormat="1" applyFont="1" applyFill="1" applyBorder="1" applyAlignment="1">
      <alignment horizontal="centerContinuous" vertical="center"/>
    </xf>
    <xf numFmtId="3" fontId="0" fillId="0" borderId="18" xfId="0" applyNumberFormat="1" applyFont="1" applyFill="1" applyBorder="1" applyAlignment="1">
      <alignment horizontal="centerContinuous" vertical="center"/>
    </xf>
    <xf numFmtId="3" fontId="0" fillId="0" borderId="22" xfId="0" applyNumberFormat="1" applyFont="1" applyFill="1" applyBorder="1" applyAlignment="1">
      <alignment horizontal="centerContinuous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 quotePrefix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10" xfId="0" applyNumberFormat="1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1" fillId="0" borderId="11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left" vertical="center"/>
    </xf>
    <xf numFmtId="3" fontId="0" fillId="0" borderId="11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Alignment="1">
      <alignment horizontal="left"/>
    </xf>
    <xf numFmtId="0" fontId="0" fillId="0" borderId="11" xfId="0" applyFont="1" applyBorder="1" applyAlignment="1" applyProtection="1">
      <alignment/>
      <protection/>
    </xf>
    <xf numFmtId="1" fontId="0" fillId="0" borderId="10" xfId="0" applyNumberFormat="1" applyFont="1" applyBorder="1" applyAlignment="1">
      <alignment/>
    </xf>
    <xf numFmtId="1" fontId="5" fillId="0" borderId="15" xfId="0" applyNumberFormat="1" applyFont="1" applyFill="1" applyBorder="1" applyAlignment="1">
      <alignment horizontal="centerContinuous"/>
    </xf>
    <xf numFmtId="1" fontId="5" fillId="0" borderId="12" xfId="0" applyNumberFormat="1" applyFont="1" applyFill="1" applyBorder="1" applyAlignment="1">
      <alignment horizontal="left" wrapText="1"/>
    </xf>
    <xf numFmtId="3" fontId="0" fillId="0" borderId="19" xfId="0" applyNumberFormat="1" applyFont="1" applyBorder="1" applyAlignment="1">
      <alignment/>
    </xf>
    <xf numFmtId="0" fontId="0" fillId="0" borderId="12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5" xfId="0" applyFill="1" applyBorder="1" applyAlignment="1">
      <alignment horizontal="centerContinuous" vertical="center"/>
    </xf>
    <xf numFmtId="0" fontId="0" fillId="0" borderId="21" xfId="0" applyFill="1" applyBorder="1" applyAlignment="1">
      <alignment horizontal="centerContinuous" vertical="center"/>
    </xf>
    <xf numFmtId="0" fontId="0" fillId="0" borderId="10" xfId="0" applyFill="1" applyBorder="1" applyAlignment="1">
      <alignment vertical="center"/>
    </xf>
    <xf numFmtId="1" fontId="5" fillId="0" borderId="16" xfId="0" applyNumberFormat="1" applyFont="1" applyFill="1" applyBorder="1" applyAlignment="1">
      <alignment wrapText="1"/>
    </xf>
    <xf numFmtId="1" fontId="0" fillId="0" borderId="12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vertical="center"/>
    </xf>
    <xf numFmtId="1" fontId="0" fillId="0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wrapText="1"/>
    </xf>
    <xf numFmtId="1" fontId="5" fillId="0" borderId="13" xfId="0" applyNumberFormat="1" applyFont="1" applyFill="1" applyBorder="1" applyAlignment="1">
      <alignment horizontal="left" wrapText="1"/>
    </xf>
    <xf numFmtId="1" fontId="13" fillId="0" borderId="13" xfId="0" applyNumberFormat="1" applyFont="1" applyFill="1" applyBorder="1" applyAlignment="1">
      <alignment horizontal="centerContinuous" wrapText="1"/>
    </xf>
    <xf numFmtId="1" fontId="5" fillId="0" borderId="13" xfId="0" applyNumberFormat="1" applyFont="1" applyFill="1" applyBorder="1" applyAlignment="1">
      <alignment horizontal="center" wrapText="1"/>
    </xf>
    <xf numFmtId="1" fontId="14" fillId="0" borderId="13" xfId="0" applyNumberFormat="1" applyFont="1" applyFill="1" applyBorder="1" applyAlignment="1">
      <alignment horizontal="center" wrapText="1"/>
    </xf>
    <xf numFmtId="1" fontId="7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1" fontId="5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1" fontId="1" fillId="0" borderId="10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3" fontId="0" fillId="0" borderId="20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1" fontId="1" fillId="0" borderId="22" xfId="0" applyNumberFormat="1" applyFont="1" applyFill="1" applyBorder="1" applyAlignment="1">
      <alignment/>
    </xf>
    <xf numFmtId="3" fontId="9" fillId="33" borderId="11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 quotePrefix="1">
      <alignment horizontal="center"/>
    </xf>
    <xf numFmtId="1" fontId="13" fillId="0" borderId="10" xfId="0" applyNumberFormat="1" applyFont="1" applyFill="1" applyBorder="1" applyAlignment="1">
      <alignment horizontal="centerContinuous" wrapText="1"/>
    </xf>
    <xf numFmtId="1" fontId="5" fillId="0" borderId="10" xfId="0" applyNumberFormat="1" applyFont="1" applyFill="1" applyBorder="1" applyAlignment="1">
      <alignment/>
    </xf>
    <xf numFmtId="1" fontId="5" fillId="0" borderId="23" xfId="0" applyNumberFormat="1" applyFont="1" applyFill="1" applyBorder="1" applyAlignment="1">
      <alignment horizontal="centerContinuous"/>
    </xf>
    <xf numFmtId="1" fontId="7" fillId="0" borderId="11" xfId="0" applyNumberFormat="1" applyFont="1" applyFill="1" applyBorder="1" applyAlignment="1">
      <alignment/>
    </xf>
    <xf numFmtId="1" fontId="15" fillId="0" borderId="10" xfId="0" applyNumberFormat="1" applyFont="1" applyFill="1" applyBorder="1" applyAlignment="1">
      <alignment/>
    </xf>
    <xf numFmtId="1" fontId="0" fillId="0" borderId="23" xfId="0" applyNumberFormat="1" applyBorder="1" applyAlignment="1">
      <alignment horizontal="centerContinuous"/>
    </xf>
    <xf numFmtId="1" fontId="5" fillId="0" borderId="18" xfId="0" applyNumberFormat="1" applyFont="1" applyFill="1" applyBorder="1" applyAlignment="1">
      <alignment horizontal="left"/>
    </xf>
    <xf numFmtId="1" fontId="5" fillId="0" borderId="21" xfId="0" applyNumberFormat="1" applyFont="1" applyFill="1" applyBorder="1" applyAlignment="1">
      <alignment horizontal="centerContinuous"/>
    </xf>
    <xf numFmtId="1" fontId="16" fillId="0" borderId="12" xfId="0" applyNumberFormat="1" applyFont="1" applyFill="1" applyBorder="1" applyAlignment="1">
      <alignment/>
    </xf>
    <xf numFmtId="1" fontId="5" fillId="0" borderId="21" xfId="0" applyNumberFormat="1" applyFont="1" applyFill="1" applyBorder="1" applyAlignment="1">
      <alignment wrapText="1"/>
    </xf>
    <xf numFmtId="1" fontId="7" fillId="0" borderId="21" xfId="0" applyNumberFormat="1" applyFont="1" applyFill="1" applyBorder="1" applyAlignment="1">
      <alignment horizontal="centerContinuous" wrapText="1"/>
    </xf>
    <xf numFmtId="1" fontId="5" fillId="0" borderId="15" xfId="0" applyNumberFormat="1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/>
    </xf>
    <xf numFmtId="0" fontId="17" fillId="0" borderId="11" xfId="53" applyFont="1" applyFill="1" applyBorder="1" applyAlignment="1">
      <alignment horizontal="right" wrapText="1"/>
      <protection/>
    </xf>
    <xf numFmtId="3" fontId="9" fillId="0" borderId="11" xfId="0" applyNumberFormat="1" applyFont="1" applyFill="1" applyBorder="1" applyAlignment="1" applyProtection="1">
      <alignment horizontal="right" wrapText="1"/>
      <protection/>
    </xf>
    <xf numFmtId="3" fontId="9" fillId="0" borderId="12" xfId="0" applyNumberFormat="1" applyFont="1" applyFill="1" applyBorder="1" applyAlignment="1" applyProtection="1">
      <alignment horizontal="right" wrapText="1"/>
      <protection locked="0"/>
    </xf>
    <xf numFmtId="1" fontId="5" fillId="0" borderId="11" xfId="0" applyNumberFormat="1" applyFont="1" applyFill="1" applyBorder="1" applyAlignment="1">
      <alignment/>
    </xf>
    <xf numFmtId="1" fontId="0" fillId="0" borderId="11" xfId="0" applyNumberFormat="1" applyFill="1" applyBorder="1" applyAlignment="1" quotePrefix="1">
      <alignment horizontal="center"/>
    </xf>
    <xf numFmtId="1" fontId="0" fillId="0" borderId="0" xfId="0" applyNumberFormat="1" applyFill="1" applyBorder="1" applyAlignment="1" quotePrefix="1">
      <alignment horizontal="center"/>
    </xf>
    <xf numFmtId="1" fontId="5" fillId="0" borderId="11" xfId="0" applyNumberFormat="1" applyFont="1" applyBorder="1" applyAlignment="1">
      <alignment/>
    </xf>
    <xf numFmtId="1" fontId="5" fillId="0" borderId="13" xfId="0" applyNumberFormat="1" applyFont="1" applyBorder="1" applyAlignment="1">
      <alignment/>
    </xf>
    <xf numFmtId="1" fontId="5" fillId="0" borderId="13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 horizontal="left"/>
    </xf>
    <xf numFmtId="1" fontId="0" fillId="0" borderId="23" xfId="0" applyNumberFormat="1" applyFont="1" applyFill="1" applyBorder="1" applyAlignment="1">
      <alignment horizontal="left"/>
    </xf>
    <xf numFmtId="3" fontId="0" fillId="0" borderId="17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3" fontId="7" fillId="0" borderId="0" xfId="0" applyNumberFormat="1" applyFont="1" applyFill="1" applyAlignment="1">
      <alignment horizontal="centerContinuous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 quotePrefix="1">
      <alignment horizontal="left"/>
    </xf>
    <xf numFmtId="3" fontId="7" fillId="0" borderId="1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11" xfId="0" applyNumberFormat="1" applyFont="1" applyFill="1" applyBorder="1" applyAlignment="1" quotePrefix="1">
      <alignment horizontal="lef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 quotePrefix="1">
      <alignment horizontal="left"/>
    </xf>
    <xf numFmtId="0" fontId="0" fillId="0" borderId="11" xfId="0" applyFont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horizontal="left"/>
    </xf>
    <xf numFmtId="3" fontId="9" fillId="0" borderId="13" xfId="0" applyNumberFormat="1" applyFont="1" applyFill="1" applyBorder="1" applyAlignment="1" applyProtection="1">
      <alignment horizontal="right" wrapText="1"/>
      <protection locked="0"/>
    </xf>
    <xf numFmtId="3" fontId="19" fillId="0" borderId="11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11" xfId="0" applyNumberFormat="1" applyFont="1" applyFill="1" applyBorder="1" applyAlignment="1" applyProtection="1">
      <alignment horizontal="right" wrapText="1"/>
      <protection locked="0"/>
    </xf>
    <xf numFmtId="9" fontId="0" fillId="0" borderId="0" xfId="54" applyFont="1" applyFill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1" fontId="0" fillId="0" borderId="21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vertical="center" wrapText="1"/>
    </xf>
    <xf numFmtId="1" fontId="7" fillId="0" borderId="21" xfId="0" applyNumberFormat="1" applyFont="1" applyFill="1" applyBorder="1" applyAlignment="1">
      <alignment horizontal="centerContinuous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vertical="center"/>
    </xf>
    <xf numFmtId="1" fontId="5" fillId="0" borderId="12" xfId="0" applyNumberFormat="1" applyFont="1" applyFill="1" applyBorder="1" applyAlignment="1">
      <alignment horizontal="left" vertical="center" wrapText="1"/>
    </xf>
    <xf numFmtId="3" fontId="6" fillId="0" borderId="1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1" fontId="0" fillId="0" borderId="0" xfId="0" applyNumberFormat="1" applyFont="1" applyAlignment="1">
      <alignment vertical="center"/>
    </xf>
    <xf numFmtId="9" fontId="0" fillId="0" borderId="0" xfId="54" applyFont="1" applyAlignment="1">
      <alignment/>
    </xf>
    <xf numFmtId="172" fontId="0" fillId="0" borderId="0" xfId="54" applyNumberFormat="1" applyFont="1" applyFill="1" applyAlignment="1">
      <alignment/>
    </xf>
    <xf numFmtId="3" fontId="1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0" fillId="0" borderId="14" xfId="0" applyNumberFormat="1" applyFill="1" applyBorder="1" applyAlignment="1">
      <alignment/>
    </xf>
    <xf numFmtId="0" fontId="9" fillId="0" borderId="11" xfId="53" applyFont="1" applyFill="1" applyBorder="1" applyAlignment="1">
      <alignment horizontal="right" wrapText="1"/>
      <protection/>
    </xf>
    <xf numFmtId="3" fontId="6" fillId="0" borderId="11" xfId="0" applyNumberFormat="1" applyFont="1" applyFill="1" applyBorder="1" applyAlignment="1">
      <alignment horizontal="left"/>
    </xf>
    <xf numFmtId="3" fontId="6" fillId="0" borderId="0" xfId="0" applyNumberFormat="1" applyFont="1" applyFill="1" applyAlignment="1">
      <alignment/>
    </xf>
    <xf numFmtId="3" fontId="21" fillId="0" borderId="11" xfId="0" applyNumberFormat="1" applyFont="1" applyFill="1" applyBorder="1" applyAlignment="1">
      <alignment/>
    </xf>
    <xf numFmtId="3" fontId="22" fillId="0" borderId="11" xfId="0" applyNumberFormat="1" applyFont="1" applyBorder="1" applyAlignment="1">
      <alignment/>
    </xf>
    <xf numFmtId="3" fontId="21" fillId="0" borderId="11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11" xfId="0" applyNumberFormat="1" applyFont="1" applyFill="1" applyBorder="1" applyAlignment="1">
      <alignment/>
    </xf>
    <xf numFmtId="3" fontId="22" fillId="0" borderId="11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3" fontId="21" fillId="0" borderId="11" xfId="0" applyNumberFormat="1" applyFont="1" applyFill="1" applyBorder="1" applyAlignment="1">
      <alignment/>
    </xf>
    <xf numFmtId="3" fontId="24" fillId="0" borderId="11" xfId="0" applyNumberFormat="1" applyFont="1" applyFill="1" applyBorder="1" applyAlignment="1">
      <alignment/>
    </xf>
    <xf numFmtId="3" fontId="21" fillId="0" borderId="11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16" fillId="0" borderId="12" xfId="0" applyNumberFormat="1" applyFont="1" applyFill="1" applyBorder="1" applyAlignment="1">
      <alignment vertical="center"/>
    </xf>
    <xf numFmtId="1" fontId="0" fillId="0" borderId="11" xfId="0" applyNumberFormat="1" applyFont="1" applyFill="1" applyBorder="1" applyAlignment="1">
      <alignment vertical="center" wrapText="1"/>
    </xf>
    <xf numFmtId="1" fontId="5" fillId="0" borderId="11" xfId="0" applyNumberFormat="1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 horizontal="left" vertical="center" wrapText="1"/>
    </xf>
    <xf numFmtId="1" fontId="5" fillId="0" borderId="13" xfId="0" applyNumberFormat="1" applyFont="1" applyFill="1" applyBorder="1" applyAlignment="1">
      <alignment vertical="center" wrapText="1"/>
    </xf>
    <xf numFmtId="1" fontId="5" fillId="0" borderId="11" xfId="0" applyNumberFormat="1" applyFont="1" applyFill="1" applyBorder="1" applyAlignment="1">
      <alignment vertical="center" wrapText="1"/>
    </xf>
    <xf numFmtId="1" fontId="7" fillId="0" borderId="13" xfId="0" applyNumberFormat="1" applyFont="1" applyFill="1" applyBorder="1" applyAlignment="1">
      <alignment horizontal="centerContinuous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1" fontId="16" fillId="0" borderId="11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/>
    </xf>
    <xf numFmtId="1" fontId="5" fillId="0" borderId="18" xfId="0" applyNumberFormat="1" applyFont="1" applyFill="1" applyBorder="1" applyAlignment="1">
      <alignment horizontal="left" vertical="center"/>
    </xf>
    <xf numFmtId="1" fontId="5" fillId="0" borderId="23" xfId="0" applyNumberFormat="1" applyFont="1" applyFill="1" applyBorder="1" applyAlignment="1">
      <alignment horizontal="centerContinuous" vertical="center"/>
    </xf>
    <xf numFmtId="1" fontId="16" fillId="0" borderId="11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wrapText="1"/>
    </xf>
    <xf numFmtId="1" fontId="7" fillId="0" borderId="13" xfId="0" applyNumberFormat="1" applyFont="1" applyFill="1" applyBorder="1" applyAlignment="1">
      <alignment horizontal="centerContinuous" wrapText="1"/>
    </xf>
    <xf numFmtId="1" fontId="5" fillId="0" borderId="11" xfId="0" applyNumberFormat="1" applyFont="1" applyFill="1" applyBorder="1" applyAlignment="1">
      <alignment horizontal="center" wrapText="1"/>
    </xf>
    <xf numFmtId="1" fontId="5" fillId="0" borderId="14" xfId="0" applyNumberFormat="1" applyFont="1" applyFill="1" applyBorder="1" applyAlignment="1">
      <alignment horizontal="center" wrapText="1"/>
    </xf>
    <xf numFmtId="1" fontId="5" fillId="0" borderId="11" xfId="0" applyNumberFormat="1" applyFont="1" applyFill="1" applyBorder="1" applyAlignment="1">
      <alignment horizontal="left" wrapText="1"/>
    </xf>
    <xf numFmtId="1" fontId="5" fillId="0" borderId="19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right"/>
    </xf>
    <xf numFmtId="1" fontId="5" fillId="0" borderId="11" xfId="0" applyNumberFormat="1" applyFont="1" applyFill="1" applyBorder="1" applyAlignment="1">
      <alignment horizontal="right"/>
    </xf>
    <xf numFmtId="1" fontId="0" fillId="0" borderId="23" xfId="0" applyNumberFormat="1" applyFont="1" applyFill="1" applyBorder="1" applyAlignment="1">
      <alignment horizontal="centerContinuous" vertical="center"/>
    </xf>
    <xf numFmtId="1" fontId="5" fillId="0" borderId="15" xfId="0" applyNumberFormat="1" applyFont="1" applyFill="1" applyBorder="1" applyAlignment="1">
      <alignment horizontal="centerContinuous" vertical="center"/>
    </xf>
    <xf numFmtId="1" fontId="0" fillId="0" borderId="23" xfId="0" applyNumberFormat="1" applyBorder="1" applyAlignment="1">
      <alignment horizontal="centerContinuous" vertical="center"/>
    </xf>
    <xf numFmtId="0" fontId="0" fillId="0" borderId="23" xfId="0" applyFont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>
      <alignment horizontal="centerContinuous" vertical="center"/>
    </xf>
    <xf numFmtId="1" fontId="5" fillId="0" borderId="21" xfId="0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1" fontId="0" fillId="0" borderId="10" xfId="0" applyNumberFormat="1" applyFill="1" applyBorder="1" applyAlignment="1">
      <alignment vertical="center"/>
    </xf>
    <xf numFmtId="1" fontId="0" fillId="0" borderId="21" xfId="0" applyNumberForma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1" fontId="0" fillId="0" borderId="20" xfId="0" applyNumberFormat="1" applyFill="1" applyBorder="1" applyAlignment="1">
      <alignment vertical="center"/>
    </xf>
    <xf numFmtId="1" fontId="0" fillId="0" borderId="16" xfId="0" applyNumberFormat="1" applyFill="1" applyBorder="1" applyAlignment="1" quotePrefix="1">
      <alignment horizontal="center" vertical="center"/>
    </xf>
    <xf numFmtId="0" fontId="0" fillId="0" borderId="0" xfId="0" applyFill="1" applyAlignment="1">
      <alignment horizontal="centerContinuous" vertical="center"/>
    </xf>
    <xf numFmtId="3" fontId="0" fillId="0" borderId="10" xfId="0" applyNumberFormat="1" applyFill="1" applyBorder="1" applyAlignment="1">
      <alignment vertical="center"/>
    </xf>
    <xf numFmtId="3" fontId="0" fillId="0" borderId="15" xfId="0" applyNumberFormat="1" applyFill="1" applyBorder="1" applyAlignment="1">
      <alignment horizontal="centerContinuous" vertical="center"/>
    </xf>
    <xf numFmtId="3" fontId="0" fillId="0" borderId="21" xfId="0" applyNumberFormat="1" applyFill="1" applyBorder="1" applyAlignment="1">
      <alignment horizontal="centerContinuous" vertical="center"/>
    </xf>
    <xf numFmtId="3" fontId="0" fillId="0" borderId="15" xfId="0" applyNumberFormat="1" applyFont="1" applyFill="1" applyBorder="1" applyAlignment="1">
      <alignment horizontal="centerContinuous" vertical="center"/>
    </xf>
    <xf numFmtId="3" fontId="0" fillId="0" borderId="21" xfId="0" applyNumberFormat="1" applyFont="1" applyFill="1" applyBorder="1" applyAlignment="1">
      <alignment horizontal="centerContinuous" vertical="center"/>
    </xf>
    <xf numFmtId="1" fontId="5" fillId="0" borderId="15" xfId="0" applyNumberFormat="1" applyFont="1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0" fillId="0" borderId="12" xfId="0" applyNumberFormat="1" applyFill="1" applyBorder="1" applyAlignment="1">
      <alignment vertical="center"/>
    </xf>
    <xf numFmtId="3" fontId="0" fillId="0" borderId="16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1" fontId="13" fillId="0" borderId="22" xfId="0" applyNumberFormat="1" applyFont="1" applyFill="1" applyBorder="1" applyAlignment="1">
      <alignment horizontal="centerContinuous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left" vertical="center" wrapText="1"/>
    </xf>
    <xf numFmtId="1" fontId="13" fillId="0" borderId="21" xfId="0" applyNumberFormat="1" applyFont="1" applyFill="1" applyBorder="1" applyAlignment="1">
      <alignment horizontal="centerContinuous" vertical="center" wrapText="1"/>
    </xf>
    <xf numFmtId="1" fontId="5" fillId="0" borderId="16" xfId="0" applyNumberFormat="1" applyFont="1" applyFill="1" applyBorder="1" applyAlignment="1">
      <alignment horizontal="left" vertical="center" wrapText="1"/>
    </xf>
    <xf numFmtId="1" fontId="5" fillId="0" borderId="21" xfId="0" applyNumberFormat="1" applyFont="1" applyFill="1" applyBorder="1" applyAlignment="1">
      <alignment horizontal="centerContinuous" vertical="center" wrapText="1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Continuous" vertical="center"/>
    </xf>
    <xf numFmtId="3" fontId="0" fillId="0" borderId="0" xfId="0" applyNumberFormat="1" applyFont="1" applyAlignment="1">
      <alignment vertical="center"/>
    </xf>
    <xf numFmtId="1" fontId="5" fillId="0" borderId="16" xfId="0" applyNumberFormat="1" applyFont="1" applyFill="1" applyBorder="1" applyAlignment="1" quotePrefix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vertical="center"/>
    </xf>
    <xf numFmtId="3" fontId="0" fillId="0" borderId="21" xfId="0" applyNumberFormat="1" applyFont="1" applyBorder="1" applyAlignment="1">
      <alignment horizontal="centerContinuous" vertical="center"/>
    </xf>
    <xf numFmtId="1" fontId="5" fillId="0" borderId="23" xfId="0" applyNumberFormat="1" applyFont="1" applyFill="1" applyBorder="1" applyAlignment="1">
      <alignment vertical="center"/>
    </xf>
    <xf numFmtId="1" fontId="5" fillId="0" borderId="24" xfId="0" applyNumberFormat="1" applyFont="1" applyFill="1" applyBorder="1" applyAlignment="1">
      <alignment horizontal="left" vertical="center"/>
    </xf>
    <xf numFmtId="1" fontId="25" fillId="0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3" fontId="10" fillId="0" borderId="11" xfId="0" applyNumberFormat="1" applyFont="1" applyBorder="1" applyAlignment="1">
      <alignment/>
    </xf>
    <xf numFmtId="0" fontId="6" fillId="0" borderId="11" xfId="53" applyFont="1" applyFill="1" applyBorder="1" applyAlignment="1">
      <alignment horizontal="right" wrapText="1"/>
      <protection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 applyProtection="1">
      <alignment horizontal="right" wrapText="1"/>
      <protection/>
    </xf>
    <xf numFmtId="3" fontId="6" fillId="0" borderId="11" xfId="0" applyNumberFormat="1" applyFont="1" applyFill="1" applyBorder="1" applyAlignment="1" applyProtection="1">
      <alignment horizontal="right" wrapText="1"/>
      <protection locked="0"/>
    </xf>
    <xf numFmtId="1" fontId="6" fillId="0" borderId="0" xfId="0" applyNumberFormat="1" applyFont="1" applyAlignment="1">
      <alignment/>
    </xf>
    <xf numFmtId="1" fontId="6" fillId="0" borderId="11" xfId="0" applyNumberFormat="1" applyFont="1" applyFill="1" applyBorder="1" applyAlignment="1">
      <alignment/>
    </xf>
    <xf numFmtId="1" fontId="6" fillId="0" borderId="11" xfId="0" applyNumberFormat="1" applyFont="1" applyBorder="1" applyAlignment="1">
      <alignment/>
    </xf>
    <xf numFmtId="0" fontId="0" fillId="0" borderId="11" xfId="53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3" fontId="0" fillId="0" borderId="11" xfId="0" applyNumberFormat="1" applyFont="1" applyFill="1" applyBorder="1" applyAlignment="1" applyProtection="1">
      <alignment horizontal="right" wrapText="1"/>
      <protection/>
    </xf>
    <xf numFmtId="0" fontId="6" fillId="0" borderId="11" xfId="0" applyFont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3" fontId="10" fillId="0" borderId="11" xfId="0" applyNumberFormat="1" applyFont="1" applyBorder="1" applyAlignment="1">
      <alignment/>
    </xf>
    <xf numFmtId="0" fontId="6" fillId="0" borderId="11" xfId="53" applyFont="1" applyFill="1" applyBorder="1" applyAlignment="1">
      <alignment horizontal="right" wrapText="1"/>
      <protection/>
    </xf>
    <xf numFmtId="0" fontId="6" fillId="0" borderId="11" xfId="0" applyFont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 horizontal="right" wrapText="1"/>
      <protection/>
    </xf>
    <xf numFmtId="1" fontId="6" fillId="0" borderId="11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3" fontId="0" fillId="0" borderId="14" xfId="0" applyNumberFormat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5" fillId="0" borderId="11" xfId="0" applyNumberFormat="1" applyFont="1" applyFill="1" applyBorder="1" applyAlignment="1">
      <alignment/>
    </xf>
    <xf numFmtId="1" fontId="0" fillId="0" borderId="20" xfId="0" applyNumberForma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5" fillId="0" borderId="11" xfId="0" applyNumberFormat="1" applyFont="1" applyFill="1" applyBorder="1" applyAlignment="1" quotePrefix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0" fillId="0" borderId="18" xfId="0" applyNumberFormat="1" applyFill="1" applyBorder="1" applyAlignment="1">
      <alignment vertical="center"/>
    </xf>
    <xf numFmtId="3" fontId="5" fillId="0" borderId="23" xfId="0" applyNumberFormat="1" applyFont="1" applyFill="1" applyBorder="1" applyAlignment="1">
      <alignment horizontal="centerContinuous" vertical="center"/>
    </xf>
    <xf numFmtId="3" fontId="0" fillId="0" borderId="21" xfId="0" applyNumberFormat="1" applyBorder="1" applyAlignment="1">
      <alignment horizontal="centerContinuous" vertical="center"/>
    </xf>
    <xf numFmtId="1" fontId="5" fillId="0" borderId="15" xfId="0" applyNumberFormat="1" applyFont="1" applyFill="1" applyBorder="1" applyAlignment="1">
      <alignment horizontal="left" vertical="center"/>
    </xf>
    <xf numFmtId="1" fontId="0" fillId="0" borderId="21" xfId="0" applyNumberFormat="1" applyFont="1" applyFill="1" applyBorder="1" applyAlignment="1">
      <alignment horizontal="left" vertical="center"/>
    </xf>
    <xf numFmtId="3" fontId="0" fillId="0" borderId="21" xfId="0" applyNumberFormat="1" applyBorder="1" applyAlignment="1">
      <alignment horizontal="left"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" fontId="5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1" fontId="5" fillId="0" borderId="15" xfId="0" applyNumberFormat="1" applyFont="1" applyFill="1" applyBorder="1" applyAlignment="1">
      <alignment horizontal="centerContinuous" vertical="center"/>
    </xf>
    <xf numFmtId="1" fontId="5" fillId="0" borderId="23" xfId="0" applyNumberFormat="1" applyFont="1" applyFill="1" applyBorder="1" applyAlignment="1">
      <alignment horizontal="centerContinuous" vertical="center"/>
    </xf>
    <xf numFmtId="1" fontId="5" fillId="0" borderId="21" xfId="0" applyNumberFormat="1" applyFont="1" applyFill="1" applyBorder="1" applyAlignment="1">
      <alignment horizontal="centerContinuous" vertical="center"/>
    </xf>
    <xf numFmtId="3" fontId="0" fillId="0" borderId="20" xfId="0" applyNumberFormat="1" applyFill="1" applyBorder="1" applyAlignment="1">
      <alignment/>
    </xf>
    <xf numFmtId="0" fontId="26" fillId="0" borderId="25" xfId="0" applyFont="1" applyBorder="1" applyAlignment="1">
      <alignment/>
    </xf>
    <xf numFmtId="3" fontId="26" fillId="0" borderId="25" xfId="0" applyNumberFormat="1" applyFont="1" applyBorder="1" applyAlignment="1">
      <alignment/>
    </xf>
    <xf numFmtId="0" fontId="27" fillId="0" borderId="26" xfId="0" applyFont="1" applyBorder="1" applyAlignment="1">
      <alignment/>
    </xf>
    <xf numFmtId="3" fontId="27" fillId="0" borderId="26" xfId="0" applyNumberFormat="1" applyFont="1" applyBorder="1" applyAlignment="1">
      <alignment/>
    </xf>
    <xf numFmtId="0" fontId="26" fillId="0" borderId="27" xfId="0" applyFont="1" applyBorder="1" applyAlignment="1">
      <alignment/>
    </xf>
    <xf numFmtId="3" fontId="28" fillId="0" borderId="28" xfId="0" applyNumberFormat="1" applyFont="1" applyBorder="1" applyAlignment="1">
      <alignment/>
    </xf>
    <xf numFmtId="0" fontId="28" fillId="0" borderId="25" xfId="0" applyFont="1" applyBorder="1" applyAlignment="1">
      <alignment/>
    </xf>
    <xf numFmtId="3" fontId="28" fillId="0" borderId="25" xfId="0" applyNumberFormat="1" applyFont="1" applyBorder="1" applyAlignment="1">
      <alignment/>
    </xf>
    <xf numFmtId="0" fontId="29" fillId="0" borderId="26" xfId="0" applyFont="1" applyBorder="1" applyAlignment="1">
      <alignment/>
    </xf>
    <xf numFmtId="3" fontId="29" fillId="0" borderId="26" xfId="0" applyNumberFormat="1" applyFont="1" applyBorder="1" applyAlignment="1">
      <alignment/>
    </xf>
    <xf numFmtId="0" fontId="28" fillId="0" borderId="27" xfId="0" applyFont="1" applyBorder="1" applyAlignment="1">
      <alignment/>
    </xf>
    <xf numFmtId="3" fontId="28" fillId="0" borderId="11" xfId="0" applyNumberFormat="1" applyFont="1" applyBorder="1" applyAlignment="1">
      <alignment/>
    </xf>
    <xf numFmtId="3" fontId="26" fillId="0" borderId="11" xfId="0" applyNumberFormat="1" applyFont="1" applyBorder="1" applyAlignment="1">
      <alignment/>
    </xf>
    <xf numFmtId="3" fontId="26" fillId="0" borderId="12" xfId="0" applyNumberFormat="1" applyFont="1" applyBorder="1" applyAlignment="1">
      <alignment/>
    </xf>
    <xf numFmtId="1" fontId="1" fillId="0" borderId="12" xfId="0" applyNumberFormat="1" applyFont="1" applyFill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49" fontId="0" fillId="0" borderId="12" xfId="0" applyNumberFormat="1" applyFont="1" applyBorder="1" applyAlignment="1">
      <alignment horizontal="center" vertical="center"/>
    </xf>
    <xf numFmtId="1" fontId="18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1" fontId="0" fillId="0" borderId="23" xfId="0" applyNumberFormat="1" applyFont="1" applyBorder="1" applyAlignment="1">
      <alignment horizontal="centerContinuous"/>
    </xf>
    <xf numFmtId="0" fontId="1" fillId="0" borderId="11" xfId="53" applyFont="1" applyFill="1" applyBorder="1" applyAlignment="1">
      <alignment horizontal="right" wrapText="1"/>
      <protection/>
    </xf>
    <xf numFmtId="3" fontId="1" fillId="0" borderId="11" xfId="0" applyNumberFormat="1" applyFont="1" applyFill="1" applyBorder="1" applyAlignment="1" applyProtection="1">
      <alignment horizontal="right" wrapText="1"/>
      <protection/>
    </xf>
    <xf numFmtId="1" fontId="0" fillId="0" borderId="23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1" fontId="0" fillId="0" borderId="0" xfId="0" applyNumberFormat="1" applyFont="1" applyFill="1" applyAlignment="1">
      <alignment horizont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23" xfId="0" applyNumberFormat="1" applyFill="1" applyBorder="1" applyAlignment="1">
      <alignment horizontal="center" vertical="center"/>
    </xf>
    <xf numFmtId="1" fontId="0" fillId="0" borderId="21" xfId="0" applyNumberForma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15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Fill="1" applyAlignment="1">
      <alignment horizontal="left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0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Feuil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NUAIRE%2004-05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Niv1Pub  "/>
      <sheetName val="Niv1Pub  A SUPP"/>
      <sheetName val="Feuil3"/>
      <sheetName val="Niv1Privé "/>
      <sheetName val="Feuil2"/>
      <sheetName val="Feuil4"/>
      <sheetName val="Niv2_Pub  (2)"/>
      <sheetName val="Feuil5N2"/>
      <sheetName val="Niv2_Pub "/>
      <sheetName val="niv2 non parvenue"/>
      <sheetName val="Niv2_Pr "/>
      <sheetName val="Feuil5"/>
      <sheetName val="Niv3_Pub "/>
      <sheetName val="Niv3 pr"/>
      <sheetName val="PB+PV PAR CISCO N1"/>
      <sheetName val="staglo1; 2 et 3"/>
      <sheetName val="staglo Niv2"/>
      <sheetName val="staglo Niv3"/>
      <sheetName val="staglo Niv1"/>
      <sheetName val="age_niv1 à rectif"/>
      <sheetName val="age_niv1 "/>
      <sheetName val="age_niv2 à rectif"/>
      <sheetName val="age_niv3 à recti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U187"/>
  <sheetViews>
    <sheetView tabSelected="1" zoomScale="75" zoomScaleNormal="75" zoomScalePageLayoutView="0" workbookViewId="0" topLeftCell="A1">
      <selection activeCell="D10" sqref="D10"/>
    </sheetView>
  </sheetViews>
  <sheetFormatPr defaultColWidth="11.421875" defaultRowHeight="12.75"/>
  <cols>
    <col min="1" max="1" width="30.7109375" style="113" customWidth="1"/>
    <col min="2" max="2" width="8.421875" style="131" customWidth="1"/>
    <col min="3" max="4" width="8.28125" style="131" customWidth="1"/>
    <col min="5" max="5" width="7.57421875" style="131" customWidth="1"/>
    <col min="6" max="6" width="8.7109375" style="131" customWidth="1"/>
    <col min="7" max="10" width="7.57421875" style="131" customWidth="1"/>
    <col min="11" max="11" width="8.57421875" style="131" customWidth="1"/>
    <col min="12" max="12" width="10.00390625" style="131" customWidth="1"/>
    <col min="13" max="13" width="8.8515625" style="131" customWidth="1"/>
    <col min="14" max="14" width="30.7109375" style="113" customWidth="1"/>
    <col min="15" max="15" width="8.8515625" style="131" customWidth="1"/>
    <col min="16" max="21" width="7.7109375" style="131" customWidth="1"/>
    <col min="22" max="22" width="7.57421875" style="131" customWidth="1"/>
    <col min="23" max="23" width="8.140625" style="131" customWidth="1"/>
    <col min="24" max="24" width="7.00390625" style="131" customWidth="1"/>
    <col min="25" max="25" width="9.7109375" style="131" customWidth="1"/>
    <col min="26" max="26" width="9.57421875" style="131" customWidth="1"/>
    <col min="27" max="27" width="26.421875" style="113" customWidth="1"/>
    <col min="28" max="32" width="6.28125" style="99" customWidth="1"/>
    <col min="33" max="33" width="7.28125" style="99" customWidth="1"/>
    <col min="34" max="34" width="7.140625" style="99" customWidth="1"/>
    <col min="35" max="35" width="5.7109375" style="99" customWidth="1"/>
    <col min="36" max="36" width="7.00390625" style="99" customWidth="1"/>
    <col min="37" max="37" width="6.7109375" style="99" customWidth="1"/>
    <col min="38" max="38" width="6.28125" style="99" customWidth="1"/>
    <col min="39" max="40" width="5.28125" style="99" customWidth="1"/>
    <col min="41" max="41" width="7.00390625" style="99" customWidth="1"/>
    <col min="42" max="42" width="7.28125" style="99" customWidth="1"/>
    <col min="43" max="43" width="5.8515625" style="99" customWidth="1"/>
    <col min="44" max="44" width="6.421875" style="99" customWidth="1"/>
    <col min="45" max="45" width="5.28125" style="99" customWidth="1"/>
    <col min="46" max="46" width="7.57421875" style="99" customWidth="1"/>
    <col min="47" max="16384" width="11.421875" style="99" customWidth="1"/>
  </cols>
  <sheetData>
    <row r="1" spans="1:45" ht="12.75">
      <c r="A1" s="97" t="s">
        <v>151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97" t="s">
        <v>409</v>
      </c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97" t="s">
        <v>511</v>
      </c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7"/>
      <c r="AS1" s="98"/>
    </row>
    <row r="2" spans="1:45" ht="12.75">
      <c r="A2" s="97" t="s">
        <v>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97" t="s">
        <v>8</v>
      </c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97" t="s">
        <v>512</v>
      </c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7"/>
      <c r="AS2" s="98"/>
    </row>
    <row r="3" spans="1:45" ht="12.75">
      <c r="A3" s="97" t="s">
        <v>401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97" t="s">
        <v>401</v>
      </c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97" t="s">
        <v>401</v>
      </c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7"/>
      <c r="AS3" s="98"/>
    </row>
    <row r="5" spans="1:44" ht="12.75">
      <c r="A5" s="100" t="s">
        <v>535</v>
      </c>
      <c r="B5" s="343"/>
      <c r="J5" s="131" t="s">
        <v>298</v>
      </c>
      <c r="N5" s="100" t="s">
        <v>535</v>
      </c>
      <c r="W5" s="131" t="s">
        <v>298</v>
      </c>
      <c r="AA5" s="100" t="s">
        <v>535</v>
      </c>
      <c r="AR5" s="99" t="s">
        <v>298</v>
      </c>
    </row>
    <row r="7" spans="1:45" ht="17.25" customHeight="1">
      <c r="A7" s="101"/>
      <c r="B7" s="30" t="s">
        <v>260</v>
      </c>
      <c r="C7" s="84"/>
      <c r="D7" s="30" t="s">
        <v>261</v>
      </c>
      <c r="E7" s="84"/>
      <c r="F7" s="30" t="s">
        <v>262</v>
      </c>
      <c r="G7" s="84"/>
      <c r="H7" s="30" t="s">
        <v>263</v>
      </c>
      <c r="I7" s="84"/>
      <c r="J7" s="30" t="s">
        <v>264</v>
      </c>
      <c r="K7" s="84"/>
      <c r="L7" s="30" t="s">
        <v>127</v>
      </c>
      <c r="M7" s="84"/>
      <c r="N7" s="101"/>
      <c r="O7" s="30" t="s">
        <v>260</v>
      </c>
      <c r="P7" s="84"/>
      <c r="Q7" s="30" t="s">
        <v>261</v>
      </c>
      <c r="R7" s="84"/>
      <c r="S7" s="30" t="s">
        <v>262</v>
      </c>
      <c r="T7" s="84"/>
      <c r="U7" s="30" t="s">
        <v>263</v>
      </c>
      <c r="V7" s="84"/>
      <c r="W7" s="30" t="s">
        <v>264</v>
      </c>
      <c r="X7" s="84"/>
      <c r="Y7" s="30" t="s">
        <v>259</v>
      </c>
      <c r="Z7" s="84"/>
      <c r="AA7" s="101"/>
      <c r="AB7" s="531" t="s">
        <v>132</v>
      </c>
      <c r="AC7" s="531"/>
      <c r="AD7" s="531"/>
      <c r="AE7" s="531"/>
      <c r="AF7" s="531"/>
      <c r="AG7" s="532"/>
      <c r="AH7" s="256" t="s">
        <v>5</v>
      </c>
      <c r="AI7" s="294"/>
      <c r="AJ7" s="299"/>
      <c r="AK7" s="256" t="s">
        <v>534</v>
      </c>
      <c r="AL7" s="297"/>
      <c r="AM7" s="103"/>
      <c r="AN7" s="206"/>
      <c r="AO7" s="102"/>
      <c r="AP7" s="298" t="s">
        <v>385</v>
      </c>
      <c r="AQ7" s="256" t="s">
        <v>386</v>
      </c>
      <c r="AR7" s="294"/>
      <c r="AS7" s="299"/>
    </row>
    <row r="8" spans="1:45" s="354" customFormat="1" ht="24" customHeight="1">
      <c r="A8" s="266" t="s">
        <v>416</v>
      </c>
      <c r="B8" s="237" t="s">
        <v>532</v>
      </c>
      <c r="C8" s="237" t="s">
        <v>265</v>
      </c>
      <c r="D8" s="237" t="s">
        <v>532</v>
      </c>
      <c r="E8" s="237" t="s">
        <v>265</v>
      </c>
      <c r="F8" s="237" t="s">
        <v>532</v>
      </c>
      <c r="G8" s="237" t="s">
        <v>265</v>
      </c>
      <c r="H8" s="237" t="s">
        <v>532</v>
      </c>
      <c r="I8" s="237" t="s">
        <v>265</v>
      </c>
      <c r="J8" s="237" t="s">
        <v>532</v>
      </c>
      <c r="K8" s="237" t="s">
        <v>265</v>
      </c>
      <c r="L8" s="237" t="s">
        <v>532</v>
      </c>
      <c r="M8" s="237" t="s">
        <v>265</v>
      </c>
      <c r="N8" s="266" t="s">
        <v>416</v>
      </c>
      <c r="O8" s="237" t="s">
        <v>532</v>
      </c>
      <c r="P8" s="237" t="s">
        <v>265</v>
      </c>
      <c r="Q8" s="237" t="s">
        <v>532</v>
      </c>
      <c r="R8" s="237" t="s">
        <v>265</v>
      </c>
      <c r="S8" s="237" t="s">
        <v>532</v>
      </c>
      <c r="T8" s="237" t="s">
        <v>265</v>
      </c>
      <c r="U8" s="237" t="s">
        <v>532</v>
      </c>
      <c r="V8" s="237" t="s">
        <v>265</v>
      </c>
      <c r="W8" s="237" t="s">
        <v>532</v>
      </c>
      <c r="X8" s="237" t="s">
        <v>265</v>
      </c>
      <c r="Y8" s="237" t="s">
        <v>532</v>
      </c>
      <c r="Z8" s="237" t="s">
        <v>265</v>
      </c>
      <c r="AA8" s="266" t="s">
        <v>416</v>
      </c>
      <c r="AB8" s="344" t="s">
        <v>387</v>
      </c>
      <c r="AC8" s="344" t="s">
        <v>388</v>
      </c>
      <c r="AD8" s="344" t="s">
        <v>389</v>
      </c>
      <c r="AE8" s="344" t="s">
        <v>390</v>
      </c>
      <c r="AF8" s="344" t="s">
        <v>391</v>
      </c>
      <c r="AG8" s="376" t="s">
        <v>259</v>
      </c>
      <c r="AH8" s="377" t="s">
        <v>393</v>
      </c>
      <c r="AI8" s="377" t="s">
        <v>394</v>
      </c>
      <c r="AJ8" s="347" t="s">
        <v>392</v>
      </c>
      <c r="AK8" s="346" t="s">
        <v>533</v>
      </c>
      <c r="AL8" s="347" t="s">
        <v>395</v>
      </c>
      <c r="AM8" s="347" t="s">
        <v>276</v>
      </c>
      <c r="AN8" s="347" t="s">
        <v>396</v>
      </c>
      <c r="AO8" s="348" t="s">
        <v>397</v>
      </c>
      <c r="AP8" s="349" t="s">
        <v>128</v>
      </c>
      <c r="AQ8" s="350" t="s">
        <v>143</v>
      </c>
      <c r="AR8" s="351" t="s">
        <v>138</v>
      </c>
      <c r="AS8" s="350" t="s">
        <v>144</v>
      </c>
    </row>
    <row r="9" spans="1:45" s="354" customFormat="1" ht="11.25" customHeight="1">
      <c r="A9" s="270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70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70"/>
      <c r="AB9" s="271"/>
      <c r="AC9" s="271"/>
      <c r="AD9" s="271"/>
      <c r="AE9" s="271"/>
      <c r="AF9" s="271"/>
      <c r="AG9" s="382"/>
      <c r="AH9" s="385"/>
      <c r="AI9" s="385"/>
      <c r="AJ9" s="386"/>
      <c r="AK9" s="387"/>
      <c r="AL9" s="388"/>
      <c r="AM9" s="388"/>
      <c r="AN9" s="388"/>
      <c r="AO9" s="389"/>
      <c r="AP9" s="388"/>
      <c r="AQ9" s="383"/>
      <c r="AR9" s="384"/>
      <c r="AS9" s="383"/>
    </row>
    <row r="10" spans="1:45" ht="12.75">
      <c r="A10" s="81" t="s">
        <v>267</v>
      </c>
      <c r="B10" s="133">
        <v>144239</v>
      </c>
      <c r="C10" s="133">
        <v>68723</v>
      </c>
      <c r="D10" s="133">
        <v>189286</v>
      </c>
      <c r="E10" s="133">
        <v>88543</v>
      </c>
      <c r="F10" s="133">
        <v>135233</v>
      </c>
      <c r="G10" s="133">
        <v>64772</v>
      </c>
      <c r="H10" s="133">
        <v>84158</v>
      </c>
      <c r="I10" s="133">
        <v>41412</v>
      </c>
      <c r="J10" s="133">
        <v>88463</v>
      </c>
      <c r="K10" s="133">
        <v>44676</v>
      </c>
      <c r="L10" s="133">
        <v>641379</v>
      </c>
      <c r="M10" s="133">
        <v>308126</v>
      </c>
      <c r="N10" s="81" t="s">
        <v>267</v>
      </c>
      <c r="O10" s="133">
        <v>14772</v>
      </c>
      <c r="P10" s="133">
        <v>6609</v>
      </c>
      <c r="Q10" s="133">
        <v>39469</v>
      </c>
      <c r="R10" s="133">
        <v>17310</v>
      </c>
      <c r="S10" s="133">
        <v>38470</v>
      </c>
      <c r="T10" s="133">
        <v>17799</v>
      </c>
      <c r="U10" s="133">
        <v>6263</v>
      </c>
      <c r="V10" s="133">
        <v>3009</v>
      </c>
      <c r="W10" s="133">
        <v>19375</v>
      </c>
      <c r="X10" s="133">
        <v>10039</v>
      </c>
      <c r="Y10" s="133">
        <v>118349</v>
      </c>
      <c r="Z10" s="133">
        <v>54766</v>
      </c>
      <c r="AA10" s="81" t="s">
        <v>267</v>
      </c>
      <c r="AB10" s="133">
        <v>3477</v>
      </c>
      <c r="AC10" s="133">
        <v>3826</v>
      </c>
      <c r="AD10" s="133">
        <v>3527</v>
      </c>
      <c r="AE10" s="133">
        <v>3099</v>
      </c>
      <c r="AF10" s="133">
        <v>3156</v>
      </c>
      <c r="AG10" s="133">
        <v>17085</v>
      </c>
      <c r="AH10" s="133">
        <v>9853</v>
      </c>
      <c r="AI10" s="133">
        <v>844</v>
      </c>
      <c r="AJ10" s="133">
        <v>10697</v>
      </c>
      <c r="AK10" s="133">
        <v>7328</v>
      </c>
      <c r="AL10" s="133">
        <v>4288</v>
      </c>
      <c r="AM10" s="133">
        <v>28</v>
      </c>
      <c r="AN10" s="133">
        <v>363</v>
      </c>
      <c r="AO10" s="133">
        <v>12007</v>
      </c>
      <c r="AP10" s="133">
        <v>585</v>
      </c>
      <c r="AQ10" s="133">
        <v>3149</v>
      </c>
      <c r="AR10" s="133">
        <v>3051</v>
      </c>
      <c r="AS10" s="133">
        <v>98</v>
      </c>
    </row>
    <row r="11" spans="1:45" ht="12.75">
      <c r="A11" s="81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81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81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390"/>
      <c r="AQ11" s="133"/>
      <c r="AR11" s="133"/>
      <c r="AS11" s="133"/>
    </row>
    <row r="12" spans="1:45" ht="15" customHeight="1">
      <c r="A12" s="295" t="s">
        <v>84</v>
      </c>
      <c r="B12" s="140">
        <v>6670</v>
      </c>
      <c r="C12" s="140">
        <v>3184</v>
      </c>
      <c r="D12" s="140">
        <v>7998</v>
      </c>
      <c r="E12" s="140">
        <v>3795</v>
      </c>
      <c r="F12" s="140">
        <v>5844</v>
      </c>
      <c r="G12" s="140">
        <v>2667</v>
      </c>
      <c r="H12" s="140">
        <v>3716</v>
      </c>
      <c r="I12" s="140">
        <v>1836</v>
      </c>
      <c r="J12" s="140">
        <v>3268</v>
      </c>
      <c r="K12" s="140">
        <v>1639</v>
      </c>
      <c r="L12" s="139">
        <v>27496</v>
      </c>
      <c r="M12" s="139">
        <v>13121</v>
      </c>
      <c r="N12" s="295" t="s">
        <v>84</v>
      </c>
      <c r="O12" s="140">
        <v>145</v>
      </c>
      <c r="P12" s="140">
        <v>75</v>
      </c>
      <c r="Q12" s="140">
        <v>1484</v>
      </c>
      <c r="R12" s="140">
        <v>656</v>
      </c>
      <c r="S12" s="140">
        <v>1390</v>
      </c>
      <c r="T12" s="140">
        <v>611</v>
      </c>
      <c r="U12" s="140">
        <v>218</v>
      </c>
      <c r="V12" s="140">
        <v>103</v>
      </c>
      <c r="W12" s="140">
        <v>736</v>
      </c>
      <c r="X12" s="140">
        <v>390</v>
      </c>
      <c r="Y12" s="133">
        <v>3973</v>
      </c>
      <c r="Z12" s="133">
        <v>1835</v>
      </c>
      <c r="AA12" s="295" t="s">
        <v>84</v>
      </c>
      <c r="AB12" s="361">
        <v>148</v>
      </c>
      <c r="AC12" s="361">
        <v>164</v>
      </c>
      <c r="AD12" s="361">
        <v>152</v>
      </c>
      <c r="AE12" s="361">
        <v>136</v>
      </c>
      <c r="AF12" s="361">
        <v>132</v>
      </c>
      <c r="AG12" s="361">
        <v>732</v>
      </c>
      <c r="AH12" s="15">
        <v>442</v>
      </c>
      <c r="AI12" s="15">
        <v>23</v>
      </c>
      <c r="AJ12" s="15">
        <v>465</v>
      </c>
      <c r="AK12" s="15">
        <v>296</v>
      </c>
      <c r="AL12" s="15">
        <v>176</v>
      </c>
      <c r="AM12" s="15"/>
      <c r="AN12" s="15">
        <v>22</v>
      </c>
      <c r="AO12" s="15">
        <v>494</v>
      </c>
      <c r="AP12">
        <v>8</v>
      </c>
      <c r="AQ12" s="307">
        <v>144</v>
      </c>
      <c r="AR12" s="135">
        <v>136</v>
      </c>
      <c r="AS12" s="135">
        <v>8</v>
      </c>
    </row>
    <row r="13" spans="1:45" ht="15" customHeight="1">
      <c r="A13" s="295" t="s">
        <v>85</v>
      </c>
      <c r="B13" s="140">
        <v>6847</v>
      </c>
      <c r="C13" s="140">
        <v>3214</v>
      </c>
      <c r="D13" s="140">
        <v>9525</v>
      </c>
      <c r="E13" s="140">
        <v>4335</v>
      </c>
      <c r="F13" s="140">
        <v>8203</v>
      </c>
      <c r="G13" s="140">
        <v>3886</v>
      </c>
      <c r="H13" s="140">
        <v>5578</v>
      </c>
      <c r="I13" s="140">
        <v>2758</v>
      </c>
      <c r="J13" s="140">
        <v>6298</v>
      </c>
      <c r="K13" s="140">
        <v>3245</v>
      </c>
      <c r="L13" s="139">
        <v>36451</v>
      </c>
      <c r="M13" s="139">
        <v>17438</v>
      </c>
      <c r="N13" s="295" t="s">
        <v>85</v>
      </c>
      <c r="O13" s="140">
        <v>611</v>
      </c>
      <c r="P13" s="140">
        <v>280</v>
      </c>
      <c r="Q13" s="140">
        <v>2226</v>
      </c>
      <c r="R13" s="140">
        <v>923</v>
      </c>
      <c r="S13" s="140">
        <v>2575</v>
      </c>
      <c r="T13" s="140">
        <v>1168</v>
      </c>
      <c r="U13" s="140">
        <v>371</v>
      </c>
      <c r="V13" s="140">
        <v>161</v>
      </c>
      <c r="W13" s="140">
        <v>1414</v>
      </c>
      <c r="X13" s="140">
        <v>774</v>
      </c>
      <c r="Y13" s="133">
        <v>7197</v>
      </c>
      <c r="Z13" s="133">
        <v>3306</v>
      </c>
      <c r="AA13" s="295" t="s">
        <v>85</v>
      </c>
      <c r="AB13" s="361">
        <v>209</v>
      </c>
      <c r="AC13" s="361">
        <v>227</v>
      </c>
      <c r="AD13" s="361">
        <v>221</v>
      </c>
      <c r="AE13" s="361">
        <v>187</v>
      </c>
      <c r="AF13" s="361">
        <v>191</v>
      </c>
      <c r="AG13" s="361">
        <v>1035</v>
      </c>
      <c r="AH13" s="15">
        <v>662</v>
      </c>
      <c r="AI13" s="15">
        <v>31</v>
      </c>
      <c r="AJ13" s="409">
        <v>693</v>
      </c>
      <c r="AK13" s="409">
        <v>522</v>
      </c>
      <c r="AL13" s="409">
        <v>194</v>
      </c>
      <c r="AM13" s="15"/>
      <c r="AN13" s="15">
        <v>25</v>
      </c>
      <c r="AO13" s="15">
        <v>741</v>
      </c>
      <c r="AP13">
        <v>38</v>
      </c>
      <c r="AQ13" s="307">
        <v>199</v>
      </c>
      <c r="AR13" s="135">
        <v>188</v>
      </c>
      <c r="AS13" s="135">
        <v>11</v>
      </c>
    </row>
    <row r="14" spans="1:45" ht="15" customHeight="1">
      <c r="A14" s="295" t="s">
        <v>86</v>
      </c>
      <c r="B14" s="140">
        <v>4320</v>
      </c>
      <c r="C14" s="140">
        <v>2099</v>
      </c>
      <c r="D14" s="140">
        <v>4947</v>
      </c>
      <c r="E14" s="140">
        <v>2327</v>
      </c>
      <c r="F14" s="140">
        <v>4067</v>
      </c>
      <c r="G14" s="140">
        <v>1967</v>
      </c>
      <c r="H14" s="140">
        <v>2631</v>
      </c>
      <c r="I14" s="140">
        <v>1325</v>
      </c>
      <c r="J14" s="140">
        <v>2310</v>
      </c>
      <c r="K14" s="140">
        <v>1223</v>
      </c>
      <c r="L14" s="139">
        <v>18275</v>
      </c>
      <c r="M14" s="139">
        <v>8941</v>
      </c>
      <c r="N14" s="295" t="s">
        <v>86</v>
      </c>
      <c r="O14" s="140">
        <v>876</v>
      </c>
      <c r="P14" s="140">
        <v>364</v>
      </c>
      <c r="Q14" s="140">
        <v>1175</v>
      </c>
      <c r="R14" s="140">
        <v>514</v>
      </c>
      <c r="S14" s="140">
        <v>1255</v>
      </c>
      <c r="T14" s="140">
        <v>556</v>
      </c>
      <c r="U14" s="140">
        <v>426</v>
      </c>
      <c r="V14" s="140">
        <v>199</v>
      </c>
      <c r="W14" s="140">
        <v>378</v>
      </c>
      <c r="X14" s="140">
        <v>201</v>
      </c>
      <c r="Y14" s="133">
        <v>4110</v>
      </c>
      <c r="Z14" s="133">
        <v>1834</v>
      </c>
      <c r="AA14" s="295" t="s">
        <v>86</v>
      </c>
      <c r="AB14" s="361">
        <v>108</v>
      </c>
      <c r="AC14" s="361">
        <v>117</v>
      </c>
      <c r="AD14" s="361">
        <v>100</v>
      </c>
      <c r="AE14" s="361">
        <v>90</v>
      </c>
      <c r="AF14" s="361">
        <v>91</v>
      </c>
      <c r="AG14" s="361">
        <v>506</v>
      </c>
      <c r="AH14" s="15">
        <v>364</v>
      </c>
      <c r="AI14" s="15">
        <v>20</v>
      </c>
      <c r="AJ14" s="410">
        <v>384</v>
      </c>
      <c r="AK14" s="410">
        <v>199</v>
      </c>
      <c r="AL14" s="410">
        <v>150</v>
      </c>
      <c r="AM14" s="15"/>
      <c r="AN14" s="15">
        <v>22</v>
      </c>
      <c r="AO14" s="15">
        <v>371</v>
      </c>
      <c r="AP14">
        <v>2</v>
      </c>
      <c r="AQ14" s="307">
        <v>97</v>
      </c>
      <c r="AR14" s="135">
        <v>91</v>
      </c>
      <c r="AS14" s="135">
        <v>6</v>
      </c>
    </row>
    <row r="15" spans="1:45" ht="15" customHeight="1">
      <c r="A15" s="295" t="s">
        <v>87</v>
      </c>
      <c r="B15" s="140">
        <v>6530</v>
      </c>
      <c r="C15" s="140">
        <v>3228</v>
      </c>
      <c r="D15" s="140">
        <v>10354</v>
      </c>
      <c r="E15" s="140">
        <v>4759</v>
      </c>
      <c r="F15" s="140">
        <v>7180</v>
      </c>
      <c r="G15" s="140">
        <v>3510</v>
      </c>
      <c r="H15" s="140">
        <v>3804</v>
      </c>
      <c r="I15" s="140">
        <v>1890</v>
      </c>
      <c r="J15" s="140">
        <v>4626</v>
      </c>
      <c r="K15" s="140">
        <v>2369</v>
      </c>
      <c r="L15" s="139">
        <v>32494</v>
      </c>
      <c r="M15" s="139">
        <v>15756</v>
      </c>
      <c r="N15" s="295" t="s">
        <v>87</v>
      </c>
      <c r="O15" s="140">
        <v>137</v>
      </c>
      <c r="P15" s="140">
        <v>69</v>
      </c>
      <c r="Q15" s="140">
        <v>2316</v>
      </c>
      <c r="R15" s="140">
        <v>1015</v>
      </c>
      <c r="S15" s="140">
        <v>2372</v>
      </c>
      <c r="T15" s="140">
        <v>1107</v>
      </c>
      <c r="U15" s="140">
        <v>45</v>
      </c>
      <c r="V15" s="140">
        <v>21</v>
      </c>
      <c r="W15" s="140">
        <v>833</v>
      </c>
      <c r="X15" s="140">
        <v>437</v>
      </c>
      <c r="Y15" s="133">
        <v>5703</v>
      </c>
      <c r="Z15" s="133">
        <v>2649</v>
      </c>
      <c r="AA15" s="295" t="s">
        <v>87</v>
      </c>
      <c r="AB15" s="361">
        <v>243</v>
      </c>
      <c r="AC15" s="361">
        <v>267</v>
      </c>
      <c r="AD15" s="361">
        <v>246</v>
      </c>
      <c r="AE15" s="361">
        <v>234</v>
      </c>
      <c r="AF15" s="361">
        <v>226</v>
      </c>
      <c r="AG15" s="361">
        <v>1216</v>
      </c>
      <c r="AH15" s="15">
        <v>636</v>
      </c>
      <c r="AI15" s="15">
        <v>49</v>
      </c>
      <c r="AJ15" s="409">
        <v>685</v>
      </c>
      <c r="AK15" s="409">
        <v>336</v>
      </c>
      <c r="AL15" s="409">
        <v>328</v>
      </c>
      <c r="AM15" s="15">
        <v>4</v>
      </c>
      <c r="AN15" s="15">
        <v>15</v>
      </c>
      <c r="AO15" s="15">
        <v>683</v>
      </c>
      <c r="AP15">
        <v>4</v>
      </c>
      <c r="AQ15" s="307">
        <v>239</v>
      </c>
      <c r="AR15" s="135">
        <v>238</v>
      </c>
      <c r="AS15" s="135">
        <v>1</v>
      </c>
    </row>
    <row r="16" spans="1:45" ht="15" customHeight="1">
      <c r="A16" s="295" t="s">
        <v>88</v>
      </c>
      <c r="B16" s="140">
        <v>5238</v>
      </c>
      <c r="C16" s="140">
        <v>2538</v>
      </c>
      <c r="D16" s="140">
        <v>6787</v>
      </c>
      <c r="E16" s="140">
        <v>3176</v>
      </c>
      <c r="F16" s="140">
        <v>4447</v>
      </c>
      <c r="G16" s="140">
        <v>2157</v>
      </c>
      <c r="H16" s="140">
        <v>2218</v>
      </c>
      <c r="I16" s="140">
        <v>1068</v>
      </c>
      <c r="J16" s="140">
        <v>2160</v>
      </c>
      <c r="K16" s="140">
        <v>1110</v>
      </c>
      <c r="L16" s="139">
        <v>20850</v>
      </c>
      <c r="M16" s="139">
        <v>10049</v>
      </c>
      <c r="N16" s="295" t="s">
        <v>88</v>
      </c>
      <c r="O16" s="140">
        <v>827</v>
      </c>
      <c r="P16" s="140">
        <v>383</v>
      </c>
      <c r="Q16" s="140">
        <v>1561</v>
      </c>
      <c r="R16" s="140">
        <v>670</v>
      </c>
      <c r="S16" s="140">
        <v>1359</v>
      </c>
      <c r="T16" s="140">
        <v>652</v>
      </c>
      <c r="U16" s="140">
        <v>182</v>
      </c>
      <c r="V16" s="140">
        <v>95</v>
      </c>
      <c r="W16" s="140">
        <v>428</v>
      </c>
      <c r="X16" s="140">
        <v>245</v>
      </c>
      <c r="Y16" s="133">
        <v>4357</v>
      </c>
      <c r="Z16" s="133">
        <v>2045</v>
      </c>
      <c r="AA16" s="295" t="s">
        <v>88</v>
      </c>
      <c r="AB16" s="361">
        <v>142</v>
      </c>
      <c r="AC16" s="361">
        <v>153</v>
      </c>
      <c r="AD16" s="361">
        <v>142</v>
      </c>
      <c r="AE16" s="361">
        <v>110</v>
      </c>
      <c r="AF16" s="361">
        <v>116</v>
      </c>
      <c r="AG16" s="361">
        <v>663</v>
      </c>
      <c r="AH16" s="15">
        <v>364</v>
      </c>
      <c r="AI16" s="15">
        <v>33</v>
      </c>
      <c r="AJ16" s="409">
        <v>397</v>
      </c>
      <c r="AK16" s="409">
        <v>202</v>
      </c>
      <c r="AL16" s="409">
        <v>135</v>
      </c>
      <c r="AM16" s="15">
        <v>1</v>
      </c>
      <c r="AN16" s="15">
        <v>15</v>
      </c>
      <c r="AO16" s="15">
        <v>353</v>
      </c>
      <c r="AP16">
        <v>3</v>
      </c>
      <c r="AQ16" s="307">
        <v>151</v>
      </c>
      <c r="AR16" s="135">
        <v>138</v>
      </c>
      <c r="AS16" s="135">
        <v>13</v>
      </c>
    </row>
    <row r="17" spans="1:45" ht="15" customHeight="1">
      <c r="A17" s="295" t="s">
        <v>89</v>
      </c>
      <c r="B17" s="140">
        <v>9077</v>
      </c>
      <c r="C17" s="140">
        <v>4214</v>
      </c>
      <c r="D17" s="140">
        <v>10285</v>
      </c>
      <c r="E17" s="140">
        <v>4826</v>
      </c>
      <c r="F17" s="140">
        <v>8996</v>
      </c>
      <c r="G17" s="140">
        <v>4238</v>
      </c>
      <c r="H17" s="140">
        <v>6900</v>
      </c>
      <c r="I17" s="140">
        <v>3467</v>
      </c>
      <c r="J17" s="140">
        <v>7230</v>
      </c>
      <c r="K17" s="140">
        <v>3613</v>
      </c>
      <c r="L17" s="139">
        <v>42488</v>
      </c>
      <c r="M17" s="139">
        <v>20358</v>
      </c>
      <c r="N17" s="295" t="s">
        <v>89</v>
      </c>
      <c r="O17" s="140">
        <v>983</v>
      </c>
      <c r="P17" s="140">
        <v>423</v>
      </c>
      <c r="Q17" s="140">
        <v>2097</v>
      </c>
      <c r="R17" s="140">
        <v>920</v>
      </c>
      <c r="S17" s="140">
        <v>2261</v>
      </c>
      <c r="T17" s="140">
        <v>1003</v>
      </c>
      <c r="U17" s="140">
        <v>697</v>
      </c>
      <c r="V17" s="140">
        <v>337</v>
      </c>
      <c r="W17" s="140">
        <v>1824</v>
      </c>
      <c r="X17" s="140">
        <v>927</v>
      </c>
      <c r="Y17" s="133">
        <v>7862</v>
      </c>
      <c r="Z17" s="133">
        <v>3610</v>
      </c>
      <c r="AA17" s="309" t="s">
        <v>89</v>
      </c>
      <c r="AB17" s="361">
        <v>177</v>
      </c>
      <c r="AC17" s="361">
        <v>207</v>
      </c>
      <c r="AD17" s="361">
        <v>189</v>
      </c>
      <c r="AE17" s="361">
        <v>168</v>
      </c>
      <c r="AF17" s="361">
        <v>184</v>
      </c>
      <c r="AG17" s="361">
        <v>925</v>
      </c>
      <c r="AH17" s="15">
        <v>619</v>
      </c>
      <c r="AI17" s="15">
        <v>16</v>
      </c>
      <c r="AJ17" s="15">
        <v>635</v>
      </c>
      <c r="AK17" s="15">
        <v>644</v>
      </c>
      <c r="AL17" s="15">
        <v>203</v>
      </c>
      <c r="AM17" s="15"/>
      <c r="AN17" s="15">
        <v>12</v>
      </c>
      <c r="AO17" s="15">
        <v>859</v>
      </c>
      <c r="AP17">
        <v>103</v>
      </c>
      <c r="AQ17" s="307">
        <v>133</v>
      </c>
      <c r="AR17" s="135">
        <v>133</v>
      </c>
      <c r="AS17" s="135"/>
    </row>
    <row r="18" spans="1:45" ht="15" customHeight="1">
      <c r="A18" s="295" t="s">
        <v>90</v>
      </c>
      <c r="B18" s="140">
        <v>6084</v>
      </c>
      <c r="C18" s="140">
        <v>2843</v>
      </c>
      <c r="D18" s="140">
        <v>8100</v>
      </c>
      <c r="E18" s="140">
        <v>3679</v>
      </c>
      <c r="F18" s="140">
        <v>6939</v>
      </c>
      <c r="G18" s="140">
        <v>3283</v>
      </c>
      <c r="H18" s="140">
        <v>4446</v>
      </c>
      <c r="I18" s="140">
        <v>2205</v>
      </c>
      <c r="J18" s="140">
        <v>5400</v>
      </c>
      <c r="K18" s="140">
        <v>2743</v>
      </c>
      <c r="L18" s="139">
        <v>30969</v>
      </c>
      <c r="M18" s="139">
        <v>14753</v>
      </c>
      <c r="N18" s="295" t="s">
        <v>90</v>
      </c>
      <c r="O18" s="140">
        <v>213</v>
      </c>
      <c r="P18" s="140">
        <v>93</v>
      </c>
      <c r="Q18" s="140">
        <v>2207</v>
      </c>
      <c r="R18" s="140">
        <v>961</v>
      </c>
      <c r="S18" s="140">
        <v>2316</v>
      </c>
      <c r="T18" s="140">
        <v>1053</v>
      </c>
      <c r="U18" s="140">
        <v>119</v>
      </c>
      <c r="V18" s="140">
        <v>51</v>
      </c>
      <c r="W18" s="140">
        <v>1361</v>
      </c>
      <c r="X18" s="140">
        <v>706</v>
      </c>
      <c r="Y18" s="133">
        <v>6216</v>
      </c>
      <c r="Z18" s="133">
        <v>2864</v>
      </c>
      <c r="AA18" s="309" t="s">
        <v>90</v>
      </c>
      <c r="AB18" s="361">
        <v>177</v>
      </c>
      <c r="AC18" s="361">
        <v>196</v>
      </c>
      <c r="AD18" s="361">
        <v>189</v>
      </c>
      <c r="AE18" s="361">
        <v>161</v>
      </c>
      <c r="AF18" s="361">
        <v>176</v>
      </c>
      <c r="AG18" s="361">
        <v>899</v>
      </c>
      <c r="AH18" s="15">
        <v>605</v>
      </c>
      <c r="AI18" s="15">
        <v>26</v>
      </c>
      <c r="AJ18" s="15">
        <v>631</v>
      </c>
      <c r="AK18" s="15">
        <v>563</v>
      </c>
      <c r="AL18" s="15">
        <v>119</v>
      </c>
      <c r="AM18" s="15">
        <v>7</v>
      </c>
      <c r="AN18" s="15">
        <v>31</v>
      </c>
      <c r="AO18" s="15">
        <v>720</v>
      </c>
      <c r="AP18">
        <v>45</v>
      </c>
      <c r="AQ18" s="307">
        <v>170</v>
      </c>
      <c r="AR18" s="135">
        <v>162</v>
      </c>
      <c r="AS18" s="135">
        <v>8</v>
      </c>
    </row>
    <row r="19" spans="1:45" ht="15" customHeight="1">
      <c r="A19" s="295" t="s">
        <v>91</v>
      </c>
      <c r="B19" s="140">
        <v>11775</v>
      </c>
      <c r="C19" s="140">
        <v>5613</v>
      </c>
      <c r="D19" s="140">
        <v>14396</v>
      </c>
      <c r="E19" s="140">
        <v>6682</v>
      </c>
      <c r="F19" s="140">
        <v>13331</v>
      </c>
      <c r="G19" s="140">
        <v>6391</v>
      </c>
      <c r="H19" s="140">
        <v>10588</v>
      </c>
      <c r="I19" s="140">
        <v>5110</v>
      </c>
      <c r="J19" s="140">
        <v>13170</v>
      </c>
      <c r="K19" s="140">
        <v>6570</v>
      </c>
      <c r="L19" s="139">
        <v>63260</v>
      </c>
      <c r="M19" s="139">
        <v>30366</v>
      </c>
      <c r="N19" s="295" t="s">
        <v>91</v>
      </c>
      <c r="O19" s="140">
        <v>1036</v>
      </c>
      <c r="P19" s="140">
        <v>440</v>
      </c>
      <c r="Q19" s="140">
        <v>2496</v>
      </c>
      <c r="R19" s="140">
        <v>1047</v>
      </c>
      <c r="S19" s="140">
        <v>3515</v>
      </c>
      <c r="T19" s="140">
        <v>1628</v>
      </c>
      <c r="U19" s="140">
        <v>1090</v>
      </c>
      <c r="V19" s="140">
        <v>519</v>
      </c>
      <c r="W19" s="140">
        <v>2767</v>
      </c>
      <c r="X19" s="140">
        <v>1374</v>
      </c>
      <c r="Y19" s="133">
        <v>10904</v>
      </c>
      <c r="Z19" s="133">
        <v>5008</v>
      </c>
      <c r="AA19" s="309" t="s">
        <v>91</v>
      </c>
      <c r="AB19" s="361">
        <v>230</v>
      </c>
      <c r="AC19" s="361">
        <v>261</v>
      </c>
      <c r="AD19" s="361">
        <v>261</v>
      </c>
      <c r="AE19" s="361">
        <v>222</v>
      </c>
      <c r="AF19" s="361">
        <v>271</v>
      </c>
      <c r="AG19" s="361">
        <v>1245</v>
      </c>
      <c r="AH19" s="15">
        <v>722</v>
      </c>
      <c r="AI19" s="15">
        <v>33</v>
      </c>
      <c r="AJ19" s="15">
        <v>755</v>
      </c>
      <c r="AK19" s="15">
        <v>1140</v>
      </c>
      <c r="AL19" s="15">
        <v>127</v>
      </c>
      <c r="AM19" s="15">
        <v>5</v>
      </c>
      <c r="AN19" s="15">
        <v>19</v>
      </c>
      <c r="AO19" s="15">
        <v>1291</v>
      </c>
      <c r="AP19">
        <v>232</v>
      </c>
      <c r="AQ19" s="307">
        <v>89</v>
      </c>
      <c r="AR19" s="135">
        <v>89</v>
      </c>
      <c r="AS19" s="135"/>
    </row>
    <row r="20" spans="1:45" ht="15" customHeight="1">
      <c r="A20" s="295" t="s">
        <v>92</v>
      </c>
      <c r="B20" s="140">
        <v>9078</v>
      </c>
      <c r="C20" s="140">
        <v>4313</v>
      </c>
      <c r="D20" s="140">
        <v>16187</v>
      </c>
      <c r="E20" s="140">
        <v>7530</v>
      </c>
      <c r="F20" s="140">
        <v>9100</v>
      </c>
      <c r="G20" s="140">
        <v>4383</v>
      </c>
      <c r="H20" s="140">
        <v>4908</v>
      </c>
      <c r="I20" s="140">
        <v>2366</v>
      </c>
      <c r="J20" s="140">
        <v>4807</v>
      </c>
      <c r="K20" s="140">
        <v>2418</v>
      </c>
      <c r="L20" s="139">
        <v>44080</v>
      </c>
      <c r="M20" s="139">
        <v>21010</v>
      </c>
      <c r="N20" s="295" t="s">
        <v>92</v>
      </c>
      <c r="O20" s="140">
        <v>208</v>
      </c>
      <c r="P20" s="140">
        <v>87</v>
      </c>
      <c r="Q20" s="140">
        <v>2646</v>
      </c>
      <c r="R20" s="140">
        <v>1158</v>
      </c>
      <c r="S20" s="140">
        <v>2367</v>
      </c>
      <c r="T20" s="140">
        <v>1117</v>
      </c>
      <c r="U20" s="140">
        <v>49</v>
      </c>
      <c r="V20" s="140">
        <v>22</v>
      </c>
      <c r="W20" s="140">
        <v>901</v>
      </c>
      <c r="X20" s="140">
        <v>467</v>
      </c>
      <c r="Y20" s="133">
        <v>6171</v>
      </c>
      <c r="Z20" s="133">
        <v>2851</v>
      </c>
      <c r="AA20" s="295" t="s">
        <v>92</v>
      </c>
      <c r="AB20" s="361">
        <v>230</v>
      </c>
      <c r="AC20" s="361">
        <v>261</v>
      </c>
      <c r="AD20" s="361">
        <v>232</v>
      </c>
      <c r="AE20" s="361">
        <v>216</v>
      </c>
      <c r="AF20" s="361">
        <v>209</v>
      </c>
      <c r="AG20" s="361">
        <v>1148</v>
      </c>
      <c r="AH20" s="15">
        <v>597</v>
      </c>
      <c r="AI20" s="15">
        <v>69</v>
      </c>
      <c r="AJ20" s="15">
        <v>666</v>
      </c>
      <c r="AK20" s="15">
        <v>315</v>
      </c>
      <c r="AL20" s="15">
        <v>379</v>
      </c>
      <c r="AM20" s="15">
        <v>1</v>
      </c>
      <c r="AN20" s="15">
        <v>6</v>
      </c>
      <c r="AO20" s="15">
        <v>701</v>
      </c>
      <c r="AP20">
        <v>3</v>
      </c>
      <c r="AQ20" s="307">
        <v>227</v>
      </c>
      <c r="AR20" s="135">
        <v>224</v>
      </c>
      <c r="AS20" s="135">
        <v>3</v>
      </c>
    </row>
    <row r="21" spans="1:45" ht="15" customHeight="1">
      <c r="A21" s="295" t="s">
        <v>93</v>
      </c>
      <c r="B21" s="140">
        <v>4236</v>
      </c>
      <c r="C21" s="140">
        <v>2045</v>
      </c>
      <c r="D21" s="140">
        <v>4927</v>
      </c>
      <c r="E21" s="140">
        <v>2316</v>
      </c>
      <c r="F21" s="140">
        <v>4659</v>
      </c>
      <c r="G21" s="140">
        <v>2315</v>
      </c>
      <c r="H21" s="140">
        <v>3196</v>
      </c>
      <c r="I21" s="140">
        <v>1546</v>
      </c>
      <c r="J21" s="140">
        <v>4195</v>
      </c>
      <c r="K21" s="140">
        <v>2125</v>
      </c>
      <c r="L21" s="139">
        <v>21213</v>
      </c>
      <c r="M21" s="139">
        <v>10347</v>
      </c>
      <c r="N21" s="295" t="s">
        <v>93</v>
      </c>
      <c r="O21" s="140">
        <v>249</v>
      </c>
      <c r="P21" s="140">
        <v>111</v>
      </c>
      <c r="Q21" s="140">
        <v>1413</v>
      </c>
      <c r="R21" s="140">
        <v>583</v>
      </c>
      <c r="S21" s="140">
        <v>1275</v>
      </c>
      <c r="T21" s="140">
        <v>621</v>
      </c>
      <c r="U21" s="140">
        <v>277</v>
      </c>
      <c r="V21" s="140">
        <v>140</v>
      </c>
      <c r="W21" s="140">
        <v>1737</v>
      </c>
      <c r="X21" s="140">
        <v>864</v>
      </c>
      <c r="Y21" s="133">
        <v>4951</v>
      </c>
      <c r="Z21" s="133">
        <v>2319</v>
      </c>
      <c r="AA21" s="295" t="s">
        <v>93</v>
      </c>
      <c r="AB21" s="361">
        <v>85</v>
      </c>
      <c r="AC21" s="361">
        <v>91</v>
      </c>
      <c r="AD21" s="361">
        <v>93</v>
      </c>
      <c r="AE21" s="361">
        <v>73</v>
      </c>
      <c r="AF21" s="361">
        <v>92</v>
      </c>
      <c r="AG21" s="361">
        <v>434</v>
      </c>
      <c r="AH21" s="15">
        <v>254</v>
      </c>
      <c r="AI21" s="15">
        <v>3</v>
      </c>
      <c r="AJ21" s="15">
        <v>257</v>
      </c>
      <c r="AK21" s="15">
        <v>406</v>
      </c>
      <c r="AL21" s="15">
        <v>26</v>
      </c>
      <c r="AM21" s="15"/>
      <c r="AN21" s="15"/>
      <c r="AO21" s="15">
        <v>432</v>
      </c>
      <c r="AP21">
        <v>73</v>
      </c>
      <c r="AQ21" s="307">
        <v>48</v>
      </c>
      <c r="AR21" s="135">
        <v>47</v>
      </c>
      <c r="AS21" s="135">
        <v>1</v>
      </c>
    </row>
    <row r="22" spans="1:45" ht="15" customHeight="1">
      <c r="A22" s="295" t="s">
        <v>94</v>
      </c>
      <c r="B22" s="140">
        <v>9674</v>
      </c>
      <c r="C22" s="140">
        <v>4727</v>
      </c>
      <c r="D22" s="140">
        <v>16214</v>
      </c>
      <c r="E22" s="140">
        <v>7503</v>
      </c>
      <c r="F22" s="140">
        <v>10395</v>
      </c>
      <c r="G22" s="140">
        <v>4990</v>
      </c>
      <c r="H22" s="140">
        <v>5530</v>
      </c>
      <c r="I22" s="140">
        <v>2708</v>
      </c>
      <c r="J22" s="140">
        <v>6118</v>
      </c>
      <c r="K22" s="140">
        <v>3044</v>
      </c>
      <c r="L22" s="139">
        <v>47931</v>
      </c>
      <c r="M22" s="139">
        <v>22972</v>
      </c>
      <c r="N22" s="295" t="s">
        <v>94</v>
      </c>
      <c r="O22" s="140">
        <v>72</v>
      </c>
      <c r="P22" s="140">
        <v>30</v>
      </c>
      <c r="Q22" s="140">
        <v>2848</v>
      </c>
      <c r="R22" s="140">
        <v>1238</v>
      </c>
      <c r="S22" s="140">
        <v>2491</v>
      </c>
      <c r="T22" s="140">
        <v>1157</v>
      </c>
      <c r="U22" s="140">
        <v>57</v>
      </c>
      <c r="V22" s="140">
        <v>31</v>
      </c>
      <c r="W22" s="140">
        <v>1349</v>
      </c>
      <c r="X22" s="140">
        <v>692</v>
      </c>
      <c r="Y22" s="133">
        <v>6817</v>
      </c>
      <c r="Z22" s="133">
        <v>3148</v>
      </c>
      <c r="AA22" s="295" t="s">
        <v>94</v>
      </c>
      <c r="AB22" s="361">
        <v>205</v>
      </c>
      <c r="AC22" s="361">
        <v>239</v>
      </c>
      <c r="AD22" s="361">
        <v>214</v>
      </c>
      <c r="AE22" s="361">
        <v>197</v>
      </c>
      <c r="AF22" s="361">
        <v>193</v>
      </c>
      <c r="AG22" s="361">
        <v>1048</v>
      </c>
      <c r="AH22" s="15">
        <v>635</v>
      </c>
      <c r="AI22" s="15">
        <v>57</v>
      </c>
      <c r="AJ22" s="15">
        <v>692</v>
      </c>
      <c r="AK22" s="15">
        <v>445</v>
      </c>
      <c r="AL22" s="15">
        <v>298</v>
      </c>
      <c r="AM22" s="15"/>
      <c r="AN22" s="15">
        <v>25</v>
      </c>
      <c r="AO22" s="15">
        <v>768</v>
      </c>
      <c r="AP22">
        <v>12</v>
      </c>
      <c r="AQ22" s="307">
        <v>189</v>
      </c>
      <c r="AR22" s="135">
        <v>187</v>
      </c>
      <c r="AS22" s="135">
        <v>2</v>
      </c>
    </row>
    <row r="23" spans="1:45" ht="15" customHeight="1">
      <c r="A23" s="295" t="s">
        <v>95</v>
      </c>
      <c r="B23" s="140">
        <v>7129</v>
      </c>
      <c r="C23" s="140">
        <v>3401</v>
      </c>
      <c r="D23" s="140">
        <v>13204</v>
      </c>
      <c r="E23" s="140">
        <v>6178</v>
      </c>
      <c r="F23" s="140">
        <v>7924</v>
      </c>
      <c r="G23" s="140">
        <v>3806</v>
      </c>
      <c r="H23" s="140">
        <v>4050</v>
      </c>
      <c r="I23" s="140">
        <v>1999</v>
      </c>
      <c r="J23" s="140">
        <v>4919</v>
      </c>
      <c r="K23" s="140">
        <v>2590</v>
      </c>
      <c r="L23" s="139">
        <v>37226</v>
      </c>
      <c r="M23" s="139">
        <v>17974</v>
      </c>
      <c r="N23" s="295" t="s">
        <v>95</v>
      </c>
      <c r="O23" s="140">
        <v>76</v>
      </c>
      <c r="P23" s="140">
        <v>36</v>
      </c>
      <c r="Q23" s="140">
        <v>2603</v>
      </c>
      <c r="R23" s="140">
        <v>1123</v>
      </c>
      <c r="S23" s="140">
        <v>2530</v>
      </c>
      <c r="T23" s="140">
        <v>1189</v>
      </c>
      <c r="U23" s="140">
        <v>36</v>
      </c>
      <c r="V23" s="140">
        <v>13</v>
      </c>
      <c r="W23" s="140">
        <v>632</v>
      </c>
      <c r="X23" s="140">
        <v>351</v>
      </c>
      <c r="Y23" s="133">
        <v>5877</v>
      </c>
      <c r="Z23" s="133">
        <v>2712</v>
      </c>
      <c r="AA23" s="295" t="s">
        <v>95</v>
      </c>
      <c r="AB23" s="361">
        <v>208</v>
      </c>
      <c r="AC23" s="361">
        <v>239</v>
      </c>
      <c r="AD23" s="361">
        <v>208</v>
      </c>
      <c r="AE23" s="361">
        <v>191</v>
      </c>
      <c r="AF23" s="361">
        <v>192</v>
      </c>
      <c r="AG23" s="361">
        <v>1038</v>
      </c>
      <c r="AH23" s="15">
        <v>557</v>
      </c>
      <c r="AI23" s="15">
        <v>51</v>
      </c>
      <c r="AJ23" s="15">
        <v>608</v>
      </c>
      <c r="AK23" s="15">
        <v>365</v>
      </c>
      <c r="AL23" s="15">
        <v>241</v>
      </c>
      <c r="AM23" s="15">
        <v>2</v>
      </c>
      <c r="AN23" s="15">
        <v>24</v>
      </c>
      <c r="AO23" s="15">
        <v>632</v>
      </c>
      <c r="AP23">
        <v>10</v>
      </c>
      <c r="AQ23" s="307">
        <v>200</v>
      </c>
      <c r="AR23" s="135">
        <v>191</v>
      </c>
      <c r="AS23" s="135">
        <v>9</v>
      </c>
    </row>
    <row r="24" spans="1:45" ht="15" customHeight="1">
      <c r="A24" s="295" t="s">
        <v>96</v>
      </c>
      <c r="B24" s="140">
        <v>17669</v>
      </c>
      <c r="C24" s="140">
        <v>8473</v>
      </c>
      <c r="D24" s="140">
        <v>15490</v>
      </c>
      <c r="E24" s="140">
        <v>7436</v>
      </c>
      <c r="F24" s="140">
        <v>9850</v>
      </c>
      <c r="G24" s="140">
        <v>4743</v>
      </c>
      <c r="H24" s="140">
        <v>6030</v>
      </c>
      <c r="I24" s="140">
        <v>2960</v>
      </c>
      <c r="J24" s="140">
        <v>4356</v>
      </c>
      <c r="K24" s="140">
        <v>2084</v>
      </c>
      <c r="L24" s="139">
        <v>53395</v>
      </c>
      <c r="M24" s="139">
        <v>25696</v>
      </c>
      <c r="N24" s="295" t="s">
        <v>96</v>
      </c>
      <c r="O24" s="140">
        <v>4253</v>
      </c>
      <c r="P24" s="140">
        <v>1989</v>
      </c>
      <c r="Q24" s="140">
        <v>3516</v>
      </c>
      <c r="R24" s="140">
        <v>1630</v>
      </c>
      <c r="S24" s="140">
        <v>2874</v>
      </c>
      <c r="T24" s="140">
        <v>1353</v>
      </c>
      <c r="U24" s="140">
        <v>871</v>
      </c>
      <c r="V24" s="140">
        <v>440</v>
      </c>
      <c r="W24" s="140">
        <v>858</v>
      </c>
      <c r="X24" s="140">
        <v>428</v>
      </c>
      <c r="Y24" s="133">
        <v>12372</v>
      </c>
      <c r="Z24" s="133">
        <v>5840</v>
      </c>
      <c r="AA24" s="295" t="s">
        <v>96</v>
      </c>
      <c r="AB24" s="467">
        <v>300</v>
      </c>
      <c r="AC24" s="467">
        <v>304</v>
      </c>
      <c r="AD24" s="467">
        <v>281</v>
      </c>
      <c r="AE24" s="467">
        <v>254</v>
      </c>
      <c r="AF24" s="467">
        <v>238</v>
      </c>
      <c r="AG24" s="467">
        <v>1377</v>
      </c>
      <c r="AH24" s="331">
        <v>660</v>
      </c>
      <c r="AI24" s="331">
        <v>91</v>
      </c>
      <c r="AJ24" s="331">
        <v>751</v>
      </c>
      <c r="AK24" s="331">
        <v>351</v>
      </c>
      <c r="AL24" s="331">
        <v>404</v>
      </c>
      <c r="AM24" s="331">
        <v>6</v>
      </c>
      <c r="AN24" s="331">
        <v>38</v>
      </c>
      <c r="AO24" s="331">
        <v>799</v>
      </c>
      <c r="AP24" s="468">
        <v>18</v>
      </c>
      <c r="AQ24" s="469">
        <v>272</v>
      </c>
      <c r="AR24" s="338">
        <v>266</v>
      </c>
      <c r="AS24" s="338">
        <v>6</v>
      </c>
    </row>
    <row r="25" spans="1:45" ht="15" customHeight="1">
      <c r="A25" s="295" t="s">
        <v>97</v>
      </c>
      <c r="B25" s="140">
        <v>5873</v>
      </c>
      <c r="C25" s="140">
        <v>2700</v>
      </c>
      <c r="D25" s="140">
        <v>5817</v>
      </c>
      <c r="E25" s="140">
        <v>2764</v>
      </c>
      <c r="F25" s="140">
        <v>4516</v>
      </c>
      <c r="G25" s="140">
        <v>2189</v>
      </c>
      <c r="H25" s="140">
        <v>3030</v>
      </c>
      <c r="I25" s="140">
        <v>1453</v>
      </c>
      <c r="J25" s="140">
        <v>2616</v>
      </c>
      <c r="K25" s="140">
        <v>1345</v>
      </c>
      <c r="L25" s="139">
        <v>21852</v>
      </c>
      <c r="M25" s="139">
        <v>10451</v>
      </c>
      <c r="N25" s="295" t="s">
        <v>97</v>
      </c>
      <c r="O25" s="140">
        <v>2025</v>
      </c>
      <c r="P25" s="140">
        <v>891</v>
      </c>
      <c r="Q25" s="140">
        <v>1376</v>
      </c>
      <c r="R25" s="140">
        <v>618</v>
      </c>
      <c r="S25" s="140">
        <v>1437</v>
      </c>
      <c r="T25" s="140">
        <v>672</v>
      </c>
      <c r="U25" s="140">
        <v>649</v>
      </c>
      <c r="V25" s="140">
        <v>332</v>
      </c>
      <c r="W25" s="140">
        <v>605</v>
      </c>
      <c r="X25" s="140">
        <v>306</v>
      </c>
      <c r="Y25" s="133">
        <v>6092</v>
      </c>
      <c r="Z25" s="133">
        <v>2819</v>
      </c>
      <c r="AA25" s="295" t="s">
        <v>97</v>
      </c>
      <c r="AB25" s="361">
        <v>127</v>
      </c>
      <c r="AC25" s="361">
        <v>127</v>
      </c>
      <c r="AD25" s="361">
        <v>123</v>
      </c>
      <c r="AE25" s="361">
        <v>114</v>
      </c>
      <c r="AF25" s="361">
        <v>118</v>
      </c>
      <c r="AG25" s="361">
        <v>609</v>
      </c>
      <c r="AH25" s="15">
        <v>340</v>
      </c>
      <c r="AI25" s="15">
        <v>66</v>
      </c>
      <c r="AJ25" s="15">
        <v>406</v>
      </c>
      <c r="AK25" s="15">
        <v>196</v>
      </c>
      <c r="AL25" s="15">
        <v>197</v>
      </c>
      <c r="AM25" s="15"/>
      <c r="AN25" s="15">
        <v>6</v>
      </c>
      <c r="AO25" s="15">
        <v>399</v>
      </c>
      <c r="AP25">
        <v>4</v>
      </c>
      <c r="AQ25" s="307">
        <v>127</v>
      </c>
      <c r="AR25" s="135">
        <v>115</v>
      </c>
      <c r="AS25" s="338">
        <v>12</v>
      </c>
    </row>
    <row r="26" spans="1:45" ht="15" customHeight="1">
      <c r="A26" s="295" t="s">
        <v>98</v>
      </c>
      <c r="B26" s="140">
        <v>4542</v>
      </c>
      <c r="C26" s="140">
        <v>2202</v>
      </c>
      <c r="D26" s="140">
        <v>4613</v>
      </c>
      <c r="E26" s="140">
        <v>2225</v>
      </c>
      <c r="F26" s="140">
        <v>2437</v>
      </c>
      <c r="G26" s="140">
        <v>1170</v>
      </c>
      <c r="H26" s="140">
        <v>1248</v>
      </c>
      <c r="I26" s="140">
        <v>590</v>
      </c>
      <c r="J26" s="140">
        <v>1120</v>
      </c>
      <c r="K26" s="140">
        <v>558</v>
      </c>
      <c r="L26" s="139">
        <v>13960</v>
      </c>
      <c r="M26" s="139">
        <v>6745</v>
      </c>
      <c r="N26" s="295" t="s">
        <v>98</v>
      </c>
      <c r="O26" s="140">
        <v>85</v>
      </c>
      <c r="P26" s="140">
        <v>35</v>
      </c>
      <c r="Q26" s="140">
        <v>1031</v>
      </c>
      <c r="R26" s="140">
        <v>512</v>
      </c>
      <c r="S26" s="140">
        <v>587</v>
      </c>
      <c r="T26" s="140">
        <v>285</v>
      </c>
      <c r="U26" s="140">
        <v>49</v>
      </c>
      <c r="V26" s="140">
        <v>20</v>
      </c>
      <c r="W26" s="140">
        <v>223</v>
      </c>
      <c r="X26" s="140">
        <v>111</v>
      </c>
      <c r="Y26" s="133">
        <v>1975</v>
      </c>
      <c r="Z26" s="133">
        <v>963</v>
      </c>
      <c r="AA26" s="295" t="s">
        <v>98</v>
      </c>
      <c r="AB26" s="361">
        <v>114</v>
      </c>
      <c r="AC26" s="361">
        <v>110</v>
      </c>
      <c r="AD26" s="361">
        <v>101</v>
      </c>
      <c r="AE26" s="361">
        <v>81</v>
      </c>
      <c r="AF26" s="361">
        <v>64</v>
      </c>
      <c r="AG26" s="361">
        <v>470</v>
      </c>
      <c r="AH26" s="15">
        <v>207</v>
      </c>
      <c r="AI26" s="15">
        <v>34</v>
      </c>
      <c r="AJ26" s="15">
        <v>241</v>
      </c>
      <c r="AK26" s="15">
        <v>96</v>
      </c>
      <c r="AL26" s="15">
        <v>136</v>
      </c>
      <c r="AM26" s="15"/>
      <c r="AN26" s="15"/>
      <c r="AO26" s="15">
        <v>232</v>
      </c>
      <c r="AP26">
        <v>1</v>
      </c>
      <c r="AQ26" s="307">
        <v>109</v>
      </c>
      <c r="AR26" s="135">
        <v>108</v>
      </c>
      <c r="AS26" s="135">
        <v>1</v>
      </c>
    </row>
    <row r="27" spans="1:47" s="464" customFormat="1" ht="15" customHeight="1">
      <c r="A27" s="455" t="s">
        <v>99</v>
      </c>
      <c r="B27" s="456">
        <v>4753</v>
      </c>
      <c r="C27" s="456">
        <v>2113</v>
      </c>
      <c r="D27" s="456">
        <v>9124</v>
      </c>
      <c r="E27" s="456">
        <v>4125</v>
      </c>
      <c r="F27" s="456">
        <v>7646</v>
      </c>
      <c r="G27" s="456">
        <v>3620</v>
      </c>
      <c r="H27" s="456">
        <v>5287</v>
      </c>
      <c r="I27" s="456">
        <v>2570</v>
      </c>
      <c r="J27" s="456">
        <v>6335</v>
      </c>
      <c r="K27" s="456">
        <v>3215</v>
      </c>
      <c r="L27" s="457">
        <v>33145</v>
      </c>
      <c r="M27" s="457">
        <v>15643</v>
      </c>
      <c r="N27" s="455" t="s">
        <v>99</v>
      </c>
      <c r="O27" s="456">
        <v>312</v>
      </c>
      <c r="P27" s="456">
        <v>124</v>
      </c>
      <c r="Q27" s="456">
        <v>2294</v>
      </c>
      <c r="R27" s="456">
        <v>916</v>
      </c>
      <c r="S27" s="456">
        <v>2479</v>
      </c>
      <c r="T27" s="456">
        <v>1098</v>
      </c>
      <c r="U27" s="456">
        <v>314</v>
      </c>
      <c r="V27" s="456">
        <v>134</v>
      </c>
      <c r="W27" s="456">
        <v>1551</v>
      </c>
      <c r="X27" s="456">
        <v>841</v>
      </c>
      <c r="Y27" s="458">
        <v>6950</v>
      </c>
      <c r="Z27" s="458">
        <v>3113</v>
      </c>
      <c r="AA27" s="455" t="s">
        <v>99</v>
      </c>
      <c r="AB27" s="459">
        <v>226</v>
      </c>
      <c r="AC27" s="459">
        <v>247</v>
      </c>
      <c r="AD27" s="459">
        <v>238</v>
      </c>
      <c r="AE27" s="459">
        <v>219</v>
      </c>
      <c r="AF27" s="459">
        <v>224</v>
      </c>
      <c r="AG27" s="459">
        <v>1154</v>
      </c>
      <c r="AH27" s="460">
        <v>872</v>
      </c>
      <c r="AI27" s="460">
        <v>67</v>
      </c>
      <c r="AJ27" s="460">
        <v>939</v>
      </c>
      <c r="AK27" s="460">
        <v>590</v>
      </c>
      <c r="AL27" s="460">
        <v>189</v>
      </c>
      <c r="AM27" s="460">
        <v>1</v>
      </c>
      <c r="AN27" s="460">
        <v>21</v>
      </c>
      <c r="AO27" s="460">
        <v>801</v>
      </c>
      <c r="AP27" s="461">
        <v>12</v>
      </c>
      <c r="AQ27" s="462">
        <v>245</v>
      </c>
      <c r="AR27" s="463">
        <v>236</v>
      </c>
      <c r="AS27" s="463">
        <v>9</v>
      </c>
      <c r="AU27" s="99"/>
    </row>
    <row r="28" spans="1:47" s="464" customFormat="1" ht="15" customHeight="1">
      <c r="A28" s="455" t="s">
        <v>100</v>
      </c>
      <c r="B28" s="456">
        <v>7223</v>
      </c>
      <c r="C28" s="456">
        <v>3361</v>
      </c>
      <c r="D28" s="456">
        <v>8384</v>
      </c>
      <c r="E28" s="456">
        <v>4032</v>
      </c>
      <c r="F28" s="456">
        <v>5665</v>
      </c>
      <c r="G28" s="456">
        <v>2768</v>
      </c>
      <c r="H28" s="456">
        <v>3338</v>
      </c>
      <c r="I28" s="456">
        <v>1700</v>
      </c>
      <c r="J28" s="456">
        <v>2554</v>
      </c>
      <c r="K28" s="456">
        <v>1286</v>
      </c>
      <c r="L28" s="457">
        <v>27164</v>
      </c>
      <c r="M28" s="457">
        <v>13147</v>
      </c>
      <c r="N28" s="455" t="s">
        <v>100</v>
      </c>
      <c r="O28" s="456">
        <v>1799</v>
      </c>
      <c r="P28" s="456">
        <v>798</v>
      </c>
      <c r="Q28" s="456">
        <v>2039</v>
      </c>
      <c r="R28" s="456">
        <v>922</v>
      </c>
      <c r="S28" s="456">
        <v>1729</v>
      </c>
      <c r="T28" s="456">
        <v>856</v>
      </c>
      <c r="U28" s="456">
        <v>524</v>
      </c>
      <c r="V28" s="456">
        <v>251</v>
      </c>
      <c r="W28" s="456">
        <v>502</v>
      </c>
      <c r="X28" s="456">
        <v>280</v>
      </c>
      <c r="Y28" s="458">
        <v>6593</v>
      </c>
      <c r="Z28" s="458">
        <v>3107</v>
      </c>
      <c r="AA28" s="455" t="s">
        <v>100</v>
      </c>
      <c r="AB28" s="459">
        <v>140</v>
      </c>
      <c r="AC28" s="459">
        <v>155</v>
      </c>
      <c r="AD28" s="459">
        <v>136</v>
      </c>
      <c r="AE28" s="459">
        <v>127</v>
      </c>
      <c r="AF28" s="459">
        <v>122</v>
      </c>
      <c r="AG28" s="459">
        <v>680</v>
      </c>
      <c r="AH28" s="460">
        <v>344</v>
      </c>
      <c r="AI28" s="460">
        <v>58</v>
      </c>
      <c r="AJ28" s="460">
        <v>402</v>
      </c>
      <c r="AK28" s="460">
        <v>216</v>
      </c>
      <c r="AL28" s="460">
        <v>244</v>
      </c>
      <c r="AM28" s="460">
        <v>1</v>
      </c>
      <c r="AN28" s="460">
        <v>13</v>
      </c>
      <c r="AO28" s="460">
        <v>474</v>
      </c>
      <c r="AP28" s="461">
        <v>6</v>
      </c>
      <c r="AQ28" s="462">
        <v>134</v>
      </c>
      <c r="AR28" s="463">
        <v>131</v>
      </c>
      <c r="AS28" s="463">
        <v>3</v>
      </c>
      <c r="AU28" s="99"/>
    </row>
    <row r="29" spans="1:45" ht="15" customHeight="1">
      <c r="A29" s="295" t="s">
        <v>101</v>
      </c>
      <c r="B29" s="140">
        <v>6454</v>
      </c>
      <c r="C29" s="140">
        <v>3125</v>
      </c>
      <c r="D29" s="140">
        <v>9742</v>
      </c>
      <c r="E29" s="140">
        <v>4635</v>
      </c>
      <c r="F29" s="140">
        <v>5884</v>
      </c>
      <c r="G29" s="140">
        <v>2842</v>
      </c>
      <c r="H29" s="140">
        <v>3020</v>
      </c>
      <c r="I29" s="140">
        <v>1551</v>
      </c>
      <c r="J29" s="140">
        <v>3230</v>
      </c>
      <c r="K29" s="140">
        <v>1631</v>
      </c>
      <c r="L29" s="139">
        <v>28330</v>
      </c>
      <c r="M29" s="139">
        <v>13784</v>
      </c>
      <c r="N29" s="295" t="s">
        <v>101</v>
      </c>
      <c r="O29" s="140">
        <v>209</v>
      </c>
      <c r="P29" s="140">
        <v>97</v>
      </c>
      <c r="Q29" s="140">
        <v>1849</v>
      </c>
      <c r="R29" s="140">
        <v>842</v>
      </c>
      <c r="S29" s="140">
        <v>1708</v>
      </c>
      <c r="T29" s="140">
        <v>782</v>
      </c>
      <c r="U29" s="140">
        <v>33</v>
      </c>
      <c r="V29" s="140">
        <v>13</v>
      </c>
      <c r="W29" s="140">
        <v>612</v>
      </c>
      <c r="X29" s="140">
        <v>306</v>
      </c>
      <c r="Y29" s="133">
        <v>4411</v>
      </c>
      <c r="Z29" s="133">
        <v>2040</v>
      </c>
      <c r="AA29" s="295" t="s">
        <v>101</v>
      </c>
      <c r="AB29" s="467">
        <v>156</v>
      </c>
      <c r="AC29" s="467">
        <v>187</v>
      </c>
      <c r="AD29" s="467">
        <v>157</v>
      </c>
      <c r="AE29" s="467">
        <v>137</v>
      </c>
      <c r="AF29" s="467">
        <v>136</v>
      </c>
      <c r="AG29" s="467">
        <v>773</v>
      </c>
      <c r="AH29" s="331">
        <v>407</v>
      </c>
      <c r="AI29" s="331">
        <v>61</v>
      </c>
      <c r="AJ29" s="331">
        <v>468</v>
      </c>
      <c r="AK29" s="331">
        <v>205</v>
      </c>
      <c r="AL29" s="331">
        <v>290</v>
      </c>
      <c r="AM29" s="331"/>
      <c r="AN29" s="331">
        <v>51</v>
      </c>
      <c r="AO29" s="331">
        <v>546</v>
      </c>
      <c r="AP29" s="468">
        <v>5</v>
      </c>
      <c r="AQ29" s="469">
        <v>145</v>
      </c>
      <c r="AR29" s="338">
        <v>141</v>
      </c>
      <c r="AS29" s="338">
        <v>4</v>
      </c>
    </row>
    <row r="30" spans="1:45" ht="15" customHeight="1">
      <c r="A30" s="295" t="s">
        <v>102</v>
      </c>
      <c r="B30" s="140">
        <v>11067</v>
      </c>
      <c r="C30" s="140">
        <v>5330</v>
      </c>
      <c r="D30" s="140">
        <v>13192</v>
      </c>
      <c r="E30" s="140">
        <v>6220</v>
      </c>
      <c r="F30" s="140">
        <v>8150</v>
      </c>
      <c r="G30" s="140">
        <v>3847</v>
      </c>
      <c r="H30" s="140">
        <v>4640</v>
      </c>
      <c r="I30" s="140">
        <v>2310</v>
      </c>
      <c r="J30" s="140">
        <v>3751</v>
      </c>
      <c r="K30" s="140">
        <v>1868</v>
      </c>
      <c r="L30" s="139">
        <v>40800</v>
      </c>
      <c r="M30" s="139">
        <v>19575</v>
      </c>
      <c r="N30" s="295" t="s">
        <v>102</v>
      </c>
      <c r="O30" s="140">
        <v>656</v>
      </c>
      <c r="P30" s="140">
        <v>284</v>
      </c>
      <c r="Q30" s="140">
        <v>2292</v>
      </c>
      <c r="R30" s="140">
        <v>1062</v>
      </c>
      <c r="S30" s="140">
        <v>1950</v>
      </c>
      <c r="T30" s="140">
        <v>891</v>
      </c>
      <c r="U30" s="140">
        <v>256</v>
      </c>
      <c r="V30" s="140">
        <v>127</v>
      </c>
      <c r="W30" s="140">
        <v>664</v>
      </c>
      <c r="X30" s="140">
        <v>339</v>
      </c>
      <c r="Y30" s="133">
        <v>5818</v>
      </c>
      <c r="Z30" s="133">
        <v>2703</v>
      </c>
      <c r="AA30" s="295" t="s">
        <v>102</v>
      </c>
      <c r="AB30" s="467">
        <v>252</v>
      </c>
      <c r="AC30" s="467">
        <v>274</v>
      </c>
      <c r="AD30" s="467">
        <v>244</v>
      </c>
      <c r="AE30" s="467">
        <v>182</v>
      </c>
      <c r="AF30" s="467">
        <v>181</v>
      </c>
      <c r="AG30" s="467">
        <v>1133</v>
      </c>
      <c r="AH30" s="331">
        <v>566</v>
      </c>
      <c r="AI30" s="331">
        <v>56</v>
      </c>
      <c r="AJ30" s="331">
        <v>622</v>
      </c>
      <c r="AK30" s="331">
        <v>241</v>
      </c>
      <c r="AL30" s="331">
        <v>452</v>
      </c>
      <c r="AM30" s="331"/>
      <c r="AN30" s="331">
        <v>18</v>
      </c>
      <c r="AO30" s="331">
        <v>711</v>
      </c>
      <c r="AP30" s="468">
        <v>6</v>
      </c>
      <c r="AQ30" s="469">
        <v>231</v>
      </c>
      <c r="AR30" s="338">
        <v>230</v>
      </c>
      <c r="AS30" s="338">
        <v>1</v>
      </c>
    </row>
    <row r="31" spans="1:45" ht="15" customHeight="1">
      <c r="A31" s="104"/>
      <c r="B31" s="308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04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04"/>
      <c r="AB31" s="308"/>
      <c r="AC31" s="308"/>
      <c r="AD31" s="308"/>
      <c r="AE31" s="308"/>
      <c r="AF31" s="308"/>
      <c r="AG31" s="308"/>
      <c r="AH31" s="308"/>
      <c r="AI31" s="308"/>
      <c r="AJ31" s="308"/>
      <c r="AK31" s="308"/>
      <c r="AL31" s="308"/>
      <c r="AM31" s="308"/>
      <c r="AN31" s="308"/>
      <c r="AO31" s="308"/>
      <c r="AP31" s="308"/>
      <c r="AQ31" s="308"/>
      <c r="AR31" s="308"/>
      <c r="AS31" s="308"/>
    </row>
    <row r="32" spans="1:42" ht="12.75">
      <c r="A32" s="111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11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11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</row>
    <row r="33" spans="1:45" ht="12.75">
      <c r="A33" s="97" t="s">
        <v>513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97" t="s">
        <v>410</v>
      </c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97" t="s">
        <v>522</v>
      </c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7"/>
      <c r="AS33" s="98"/>
    </row>
    <row r="34" spans="1:45" ht="12.75">
      <c r="A34" s="97" t="s">
        <v>8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97" t="s">
        <v>8</v>
      </c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97" t="s">
        <v>512</v>
      </c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7"/>
      <c r="AS34" s="98"/>
    </row>
    <row r="35" spans="1:45" ht="12.75">
      <c r="A35" s="97" t="s">
        <v>401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97" t="s">
        <v>401</v>
      </c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97" t="s">
        <v>401</v>
      </c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7"/>
      <c r="AS35" s="98"/>
    </row>
    <row r="36" spans="2:42" ht="12.75"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</row>
    <row r="37" spans="1:44" ht="12.75">
      <c r="A37" s="100" t="s">
        <v>536</v>
      </c>
      <c r="B37" s="137"/>
      <c r="C37" s="137"/>
      <c r="D37" s="137"/>
      <c r="E37" s="137"/>
      <c r="F37" s="137"/>
      <c r="G37" s="137"/>
      <c r="H37" s="137"/>
      <c r="I37" s="137"/>
      <c r="J37" s="137" t="s">
        <v>298</v>
      </c>
      <c r="K37" s="137"/>
      <c r="L37" s="137"/>
      <c r="M37" s="137"/>
      <c r="N37" s="100" t="s">
        <v>536</v>
      </c>
      <c r="O37" s="137"/>
      <c r="P37" s="137"/>
      <c r="Q37" s="137"/>
      <c r="R37" s="137"/>
      <c r="S37" s="137"/>
      <c r="T37" s="137"/>
      <c r="U37" s="137"/>
      <c r="V37" s="137"/>
      <c r="W37" s="137" t="s">
        <v>298</v>
      </c>
      <c r="X37" s="137"/>
      <c r="Y37" s="137"/>
      <c r="Z37" s="137"/>
      <c r="AA37" s="100" t="s">
        <v>536</v>
      </c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O37" s="113"/>
      <c r="AP37" s="113"/>
      <c r="AR37" s="113" t="s">
        <v>298</v>
      </c>
    </row>
    <row r="38" spans="2:42" ht="12.75"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</row>
    <row r="39" spans="1:45" ht="16.5" customHeight="1">
      <c r="A39" s="101"/>
      <c r="B39" s="30" t="s">
        <v>260</v>
      </c>
      <c r="C39" s="84"/>
      <c r="D39" s="30" t="s">
        <v>261</v>
      </c>
      <c r="E39" s="84"/>
      <c r="F39" s="30" t="s">
        <v>262</v>
      </c>
      <c r="G39" s="84"/>
      <c r="H39" s="30" t="s">
        <v>263</v>
      </c>
      <c r="I39" s="84"/>
      <c r="J39" s="30" t="s">
        <v>264</v>
      </c>
      <c r="K39" s="84"/>
      <c r="L39" s="30" t="s">
        <v>127</v>
      </c>
      <c r="M39" s="84"/>
      <c r="N39" s="101"/>
      <c r="O39" s="30" t="s">
        <v>260</v>
      </c>
      <c r="P39" s="84"/>
      <c r="Q39" s="30" t="s">
        <v>261</v>
      </c>
      <c r="R39" s="84"/>
      <c r="S39" s="30" t="s">
        <v>262</v>
      </c>
      <c r="T39" s="84"/>
      <c r="U39" s="30" t="s">
        <v>263</v>
      </c>
      <c r="V39" s="84"/>
      <c r="W39" s="30" t="s">
        <v>264</v>
      </c>
      <c r="X39" s="84"/>
      <c r="Y39" s="30" t="s">
        <v>259</v>
      </c>
      <c r="Z39" s="84"/>
      <c r="AA39" s="101"/>
      <c r="AB39" s="533" t="s">
        <v>132</v>
      </c>
      <c r="AC39" s="534"/>
      <c r="AD39" s="534"/>
      <c r="AE39" s="534"/>
      <c r="AF39" s="534"/>
      <c r="AG39" s="535"/>
      <c r="AH39" s="256" t="s">
        <v>5</v>
      </c>
      <c r="AI39" s="294"/>
      <c r="AJ39" s="299"/>
      <c r="AK39" s="256" t="s">
        <v>534</v>
      </c>
      <c r="AL39" s="297"/>
      <c r="AM39" s="103"/>
      <c r="AN39" s="206"/>
      <c r="AO39" s="102"/>
      <c r="AP39" s="298" t="s">
        <v>385</v>
      </c>
      <c r="AQ39" s="256" t="s">
        <v>386</v>
      </c>
      <c r="AR39" s="294"/>
      <c r="AS39" s="299"/>
    </row>
    <row r="40" spans="1:47" s="354" customFormat="1" ht="28.5" customHeight="1">
      <c r="A40" s="266" t="s">
        <v>416</v>
      </c>
      <c r="B40" s="237" t="s">
        <v>532</v>
      </c>
      <c r="C40" s="237" t="s">
        <v>265</v>
      </c>
      <c r="D40" s="237" t="s">
        <v>532</v>
      </c>
      <c r="E40" s="237" t="s">
        <v>265</v>
      </c>
      <c r="F40" s="237" t="s">
        <v>532</v>
      </c>
      <c r="G40" s="237" t="s">
        <v>265</v>
      </c>
      <c r="H40" s="237" t="s">
        <v>532</v>
      </c>
      <c r="I40" s="237" t="s">
        <v>265</v>
      </c>
      <c r="J40" s="237" t="s">
        <v>532</v>
      </c>
      <c r="K40" s="237" t="s">
        <v>265</v>
      </c>
      <c r="L40" s="237" t="s">
        <v>532</v>
      </c>
      <c r="M40" s="237" t="s">
        <v>265</v>
      </c>
      <c r="N40" s="266" t="s">
        <v>416</v>
      </c>
      <c r="O40" s="237" t="s">
        <v>532</v>
      </c>
      <c r="P40" s="237" t="s">
        <v>265</v>
      </c>
      <c r="Q40" s="237" t="s">
        <v>532</v>
      </c>
      <c r="R40" s="237" t="s">
        <v>265</v>
      </c>
      <c r="S40" s="237" t="s">
        <v>532</v>
      </c>
      <c r="T40" s="237" t="s">
        <v>265</v>
      </c>
      <c r="U40" s="237" t="s">
        <v>532</v>
      </c>
      <c r="V40" s="237" t="s">
        <v>265</v>
      </c>
      <c r="W40" s="237" t="s">
        <v>532</v>
      </c>
      <c r="X40" s="237" t="s">
        <v>265</v>
      </c>
      <c r="Y40" s="237" t="s">
        <v>532</v>
      </c>
      <c r="Z40" s="237" t="s">
        <v>265</v>
      </c>
      <c r="AA40" s="266" t="s">
        <v>416</v>
      </c>
      <c r="AB40" s="344" t="s">
        <v>387</v>
      </c>
      <c r="AC40" s="344" t="s">
        <v>388</v>
      </c>
      <c r="AD40" s="344" t="s">
        <v>389</v>
      </c>
      <c r="AE40" s="344" t="s">
        <v>390</v>
      </c>
      <c r="AF40" s="344" t="s">
        <v>391</v>
      </c>
      <c r="AG40" s="376" t="s">
        <v>259</v>
      </c>
      <c r="AH40" s="377" t="s">
        <v>393</v>
      </c>
      <c r="AI40" s="377" t="s">
        <v>394</v>
      </c>
      <c r="AJ40" s="347" t="s">
        <v>392</v>
      </c>
      <c r="AK40" s="346" t="s">
        <v>533</v>
      </c>
      <c r="AL40" s="347" t="s">
        <v>395</v>
      </c>
      <c r="AM40" s="347" t="s">
        <v>276</v>
      </c>
      <c r="AN40" s="347" t="s">
        <v>396</v>
      </c>
      <c r="AO40" s="348" t="s">
        <v>397</v>
      </c>
      <c r="AP40" s="349" t="s">
        <v>128</v>
      </c>
      <c r="AQ40" s="350" t="s">
        <v>143</v>
      </c>
      <c r="AR40" s="351" t="s">
        <v>138</v>
      </c>
      <c r="AS40" s="350" t="s">
        <v>144</v>
      </c>
      <c r="AU40" s="99"/>
    </row>
    <row r="41" spans="1:47" s="354" customFormat="1" ht="12" customHeight="1">
      <c r="A41" s="270"/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70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70"/>
      <c r="AB41" s="271"/>
      <c r="AC41" s="271"/>
      <c r="AD41" s="271"/>
      <c r="AE41" s="271"/>
      <c r="AF41" s="271"/>
      <c r="AG41" s="382"/>
      <c r="AH41" s="385"/>
      <c r="AI41" s="385"/>
      <c r="AJ41" s="386"/>
      <c r="AK41" s="387"/>
      <c r="AL41" s="388"/>
      <c r="AM41" s="388"/>
      <c r="AN41" s="388"/>
      <c r="AO41" s="389"/>
      <c r="AP41" s="388"/>
      <c r="AQ41" s="383"/>
      <c r="AR41" s="384"/>
      <c r="AS41" s="383"/>
      <c r="AU41" s="99"/>
    </row>
    <row r="42" spans="1:45" ht="18" customHeight="1">
      <c r="A42" s="81" t="s">
        <v>267</v>
      </c>
      <c r="B42" s="139">
        <v>100035</v>
      </c>
      <c r="C42" s="139">
        <v>48088</v>
      </c>
      <c r="D42" s="139">
        <v>61071</v>
      </c>
      <c r="E42" s="139">
        <v>29309</v>
      </c>
      <c r="F42" s="139">
        <v>47170</v>
      </c>
      <c r="G42" s="139">
        <v>23415</v>
      </c>
      <c r="H42" s="139">
        <v>28929</v>
      </c>
      <c r="I42" s="139">
        <v>14129</v>
      </c>
      <c r="J42" s="139">
        <v>21978</v>
      </c>
      <c r="K42" s="139">
        <v>10992</v>
      </c>
      <c r="L42" s="139">
        <v>259183</v>
      </c>
      <c r="M42" s="139">
        <v>125933</v>
      </c>
      <c r="N42" s="81" t="s">
        <v>267</v>
      </c>
      <c r="O42" s="139">
        <v>39129</v>
      </c>
      <c r="P42" s="139">
        <v>18376</v>
      </c>
      <c r="Q42" s="139">
        <v>18159</v>
      </c>
      <c r="R42" s="139">
        <v>8383</v>
      </c>
      <c r="S42" s="139">
        <v>15736</v>
      </c>
      <c r="T42" s="139">
        <v>7610</v>
      </c>
      <c r="U42" s="139">
        <v>6527</v>
      </c>
      <c r="V42" s="139">
        <v>3172</v>
      </c>
      <c r="W42" s="139">
        <v>6197</v>
      </c>
      <c r="X42" s="139">
        <v>3106</v>
      </c>
      <c r="Y42" s="139">
        <v>85748</v>
      </c>
      <c r="Z42" s="139">
        <v>40647</v>
      </c>
      <c r="AA42" s="81" t="s">
        <v>267</v>
      </c>
      <c r="AB42" s="139">
        <v>1492</v>
      </c>
      <c r="AC42" s="139">
        <v>1379</v>
      </c>
      <c r="AD42" s="139">
        <v>1305</v>
      </c>
      <c r="AE42" s="139">
        <v>1072</v>
      </c>
      <c r="AF42" s="139">
        <v>883</v>
      </c>
      <c r="AG42" s="139">
        <v>6131</v>
      </c>
      <c r="AH42" s="139">
        <v>3041</v>
      </c>
      <c r="AI42" s="139">
        <v>447</v>
      </c>
      <c r="AJ42" s="139">
        <v>3488</v>
      </c>
      <c r="AK42" s="139">
        <v>1908</v>
      </c>
      <c r="AL42" s="139">
        <v>1614</v>
      </c>
      <c r="AM42" s="139">
        <v>10</v>
      </c>
      <c r="AN42" s="139">
        <v>123</v>
      </c>
      <c r="AO42" s="139">
        <v>3655</v>
      </c>
      <c r="AP42" s="139">
        <v>88</v>
      </c>
      <c r="AQ42" s="139">
        <v>1296</v>
      </c>
      <c r="AR42" s="139">
        <v>1267</v>
      </c>
      <c r="AS42" s="139">
        <v>29</v>
      </c>
    </row>
    <row r="43" spans="1:45" ht="12.75">
      <c r="A43" s="81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81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81"/>
      <c r="AB43" s="139"/>
      <c r="AC43" s="139"/>
      <c r="AD43" s="139"/>
      <c r="AE43" s="139"/>
      <c r="AF43" s="139"/>
      <c r="AG43" s="139"/>
      <c r="AH43" s="139"/>
      <c r="AI43" s="391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</row>
    <row r="44" spans="1:45" ht="15.75" customHeight="1">
      <c r="A44" s="82" t="s">
        <v>75</v>
      </c>
      <c r="B44" s="140">
        <v>9955</v>
      </c>
      <c r="C44" s="140">
        <v>4795</v>
      </c>
      <c r="D44" s="140">
        <v>6078</v>
      </c>
      <c r="E44" s="140">
        <v>2963</v>
      </c>
      <c r="F44" s="140">
        <v>4621</v>
      </c>
      <c r="G44" s="140">
        <v>2322</v>
      </c>
      <c r="H44" s="140">
        <v>2889</v>
      </c>
      <c r="I44" s="140">
        <v>1474</v>
      </c>
      <c r="J44" s="140">
        <v>2372</v>
      </c>
      <c r="K44" s="140">
        <v>1328</v>
      </c>
      <c r="L44" s="139">
        <v>25915</v>
      </c>
      <c r="M44" s="139">
        <v>12882</v>
      </c>
      <c r="N44" s="82" t="s">
        <v>75</v>
      </c>
      <c r="O44" s="140">
        <v>3483</v>
      </c>
      <c r="P44" s="140">
        <v>1633</v>
      </c>
      <c r="Q44" s="140">
        <v>1383</v>
      </c>
      <c r="R44" s="140">
        <v>588</v>
      </c>
      <c r="S44" s="140">
        <v>1437</v>
      </c>
      <c r="T44" s="140">
        <v>689</v>
      </c>
      <c r="U44" s="140">
        <v>594</v>
      </c>
      <c r="V44" s="140">
        <v>309</v>
      </c>
      <c r="W44" s="140">
        <v>649</v>
      </c>
      <c r="X44" s="140">
        <v>336</v>
      </c>
      <c r="Y44" s="139">
        <v>7546</v>
      </c>
      <c r="Z44" s="139">
        <v>3555</v>
      </c>
      <c r="AA44" s="82" t="s">
        <v>75</v>
      </c>
      <c r="AB44" s="361">
        <v>166</v>
      </c>
      <c r="AC44" s="361">
        <v>145</v>
      </c>
      <c r="AD44" s="361">
        <v>133</v>
      </c>
      <c r="AE44" s="361">
        <v>93</v>
      </c>
      <c r="AF44" s="361">
        <v>72</v>
      </c>
      <c r="AG44" s="361">
        <v>609</v>
      </c>
      <c r="AH44" s="15">
        <v>286</v>
      </c>
      <c r="AI44">
        <v>38</v>
      </c>
      <c r="AJ44" s="15">
        <v>324</v>
      </c>
      <c r="AK44" s="15">
        <v>242</v>
      </c>
      <c r="AL44" s="15">
        <v>163</v>
      </c>
      <c r="AM44" s="15">
        <v>0</v>
      </c>
      <c r="AN44" s="15">
        <v>10</v>
      </c>
      <c r="AO44" s="15">
        <v>415</v>
      </c>
      <c r="AP44" s="82">
        <v>12</v>
      </c>
      <c r="AQ44" s="307">
        <v>135</v>
      </c>
      <c r="AR44" s="107">
        <v>131</v>
      </c>
      <c r="AS44" s="107">
        <v>4</v>
      </c>
    </row>
    <row r="45" spans="1:45" ht="15.75" customHeight="1">
      <c r="A45" s="82" t="s">
        <v>76</v>
      </c>
      <c r="B45" s="140">
        <v>12592</v>
      </c>
      <c r="C45" s="140">
        <v>6106</v>
      </c>
      <c r="D45" s="140">
        <v>7773</v>
      </c>
      <c r="E45" s="140">
        <v>3870</v>
      </c>
      <c r="F45" s="140">
        <v>5405</v>
      </c>
      <c r="G45" s="140">
        <v>2850</v>
      </c>
      <c r="H45" s="140">
        <v>3129</v>
      </c>
      <c r="I45" s="140">
        <v>1619</v>
      </c>
      <c r="J45" s="140">
        <v>2524</v>
      </c>
      <c r="K45" s="140">
        <v>1408</v>
      </c>
      <c r="L45" s="139">
        <v>31423</v>
      </c>
      <c r="M45" s="139">
        <v>15853</v>
      </c>
      <c r="N45" s="82" t="s">
        <v>76</v>
      </c>
      <c r="O45" s="140">
        <v>4106</v>
      </c>
      <c r="P45" s="140">
        <v>1991</v>
      </c>
      <c r="Q45" s="140">
        <v>2220</v>
      </c>
      <c r="R45" s="140">
        <v>1061</v>
      </c>
      <c r="S45" s="140">
        <v>1754</v>
      </c>
      <c r="T45" s="140">
        <v>923</v>
      </c>
      <c r="U45" s="140">
        <v>675</v>
      </c>
      <c r="V45" s="140">
        <v>355</v>
      </c>
      <c r="W45" s="140">
        <v>678</v>
      </c>
      <c r="X45" s="140">
        <v>390</v>
      </c>
      <c r="Y45" s="139">
        <v>9433</v>
      </c>
      <c r="Z45" s="139">
        <v>4720</v>
      </c>
      <c r="AA45" s="82" t="s">
        <v>76</v>
      </c>
      <c r="AB45" s="361">
        <v>192</v>
      </c>
      <c r="AC45" s="361">
        <v>185</v>
      </c>
      <c r="AD45" s="361">
        <v>172</v>
      </c>
      <c r="AE45" s="361">
        <v>135</v>
      </c>
      <c r="AF45" s="361">
        <v>112</v>
      </c>
      <c r="AG45" s="361">
        <v>796</v>
      </c>
      <c r="AH45" s="15">
        <v>346</v>
      </c>
      <c r="AI45">
        <v>46</v>
      </c>
      <c r="AJ45" s="15">
        <v>392</v>
      </c>
      <c r="AK45" s="15">
        <v>202</v>
      </c>
      <c r="AL45" s="15">
        <v>227</v>
      </c>
      <c r="AM45" s="15">
        <v>2</v>
      </c>
      <c r="AN45" s="15">
        <v>38</v>
      </c>
      <c r="AO45" s="15">
        <v>469</v>
      </c>
      <c r="AP45" s="82">
        <v>13</v>
      </c>
      <c r="AQ45" s="307">
        <v>178</v>
      </c>
      <c r="AR45" s="107">
        <v>176</v>
      </c>
      <c r="AS45" s="107">
        <v>2</v>
      </c>
    </row>
    <row r="46" spans="1:45" ht="15.75" customHeight="1">
      <c r="A46" s="82" t="s">
        <v>77</v>
      </c>
      <c r="B46" s="140">
        <v>12943</v>
      </c>
      <c r="C46" s="140">
        <v>6108</v>
      </c>
      <c r="D46" s="140">
        <v>7666</v>
      </c>
      <c r="E46" s="140">
        <v>3753</v>
      </c>
      <c r="F46" s="140">
        <v>6120</v>
      </c>
      <c r="G46" s="140">
        <v>3054</v>
      </c>
      <c r="H46" s="140">
        <v>4018</v>
      </c>
      <c r="I46" s="140">
        <v>2029</v>
      </c>
      <c r="J46" s="140">
        <v>3009</v>
      </c>
      <c r="K46" s="140">
        <v>1520</v>
      </c>
      <c r="L46" s="139">
        <v>33756</v>
      </c>
      <c r="M46" s="139">
        <v>16464</v>
      </c>
      <c r="N46" s="82" t="s">
        <v>77</v>
      </c>
      <c r="O46" s="140">
        <v>5591</v>
      </c>
      <c r="P46" s="140">
        <v>2502</v>
      </c>
      <c r="Q46" s="140">
        <v>2504</v>
      </c>
      <c r="R46" s="140">
        <v>1187</v>
      </c>
      <c r="S46" s="140">
        <v>2159</v>
      </c>
      <c r="T46" s="140">
        <v>1074</v>
      </c>
      <c r="U46" s="140">
        <v>1032</v>
      </c>
      <c r="V46" s="140">
        <v>502</v>
      </c>
      <c r="W46" s="140">
        <v>1015</v>
      </c>
      <c r="X46" s="140">
        <v>522</v>
      </c>
      <c r="Y46" s="139">
        <v>12301</v>
      </c>
      <c r="Z46" s="139">
        <v>5787</v>
      </c>
      <c r="AA46" s="82" t="s">
        <v>77</v>
      </c>
      <c r="AB46" s="361">
        <v>171</v>
      </c>
      <c r="AC46" s="361">
        <v>155</v>
      </c>
      <c r="AD46" s="361">
        <v>145</v>
      </c>
      <c r="AE46" s="361">
        <v>121</v>
      </c>
      <c r="AF46" s="361">
        <v>93</v>
      </c>
      <c r="AG46" s="361">
        <v>685</v>
      </c>
      <c r="AH46" s="15">
        <v>434</v>
      </c>
      <c r="AI46">
        <v>45</v>
      </c>
      <c r="AJ46" s="15">
        <v>479</v>
      </c>
      <c r="AK46" s="15">
        <v>263</v>
      </c>
      <c r="AL46" s="15">
        <v>234</v>
      </c>
      <c r="AM46" s="15">
        <v>0</v>
      </c>
      <c r="AN46" s="15">
        <v>17</v>
      </c>
      <c r="AO46" s="15">
        <v>514</v>
      </c>
      <c r="AP46" s="82">
        <v>5</v>
      </c>
      <c r="AQ46" s="307">
        <v>142</v>
      </c>
      <c r="AR46" s="107">
        <v>141</v>
      </c>
      <c r="AS46" s="107">
        <v>1</v>
      </c>
    </row>
    <row r="47" spans="1:45" ht="15.75" customHeight="1">
      <c r="A47" s="116" t="s">
        <v>78</v>
      </c>
      <c r="B47" s="140">
        <v>17456</v>
      </c>
      <c r="C47" s="140">
        <v>8431</v>
      </c>
      <c r="D47" s="140">
        <v>9615</v>
      </c>
      <c r="E47" s="140">
        <v>4570</v>
      </c>
      <c r="F47" s="140">
        <v>8028</v>
      </c>
      <c r="G47" s="140">
        <v>3829</v>
      </c>
      <c r="H47" s="140">
        <v>4975</v>
      </c>
      <c r="I47" s="140">
        <v>2316</v>
      </c>
      <c r="J47" s="140">
        <v>3790</v>
      </c>
      <c r="K47" s="140">
        <v>1850</v>
      </c>
      <c r="L47" s="139">
        <v>43864</v>
      </c>
      <c r="M47" s="139">
        <v>20996</v>
      </c>
      <c r="N47" s="116" t="s">
        <v>78</v>
      </c>
      <c r="O47" s="140">
        <v>8055</v>
      </c>
      <c r="P47" s="140">
        <v>3732</v>
      </c>
      <c r="Q47" s="140">
        <v>3148</v>
      </c>
      <c r="R47" s="140">
        <v>1453</v>
      </c>
      <c r="S47" s="140">
        <v>2911</v>
      </c>
      <c r="T47" s="140">
        <v>1351</v>
      </c>
      <c r="U47" s="140">
        <v>1380</v>
      </c>
      <c r="V47" s="140">
        <v>681</v>
      </c>
      <c r="W47" s="140">
        <v>1241</v>
      </c>
      <c r="X47" s="140">
        <v>575</v>
      </c>
      <c r="Y47" s="139">
        <v>16735</v>
      </c>
      <c r="Z47" s="139">
        <v>7792</v>
      </c>
      <c r="AA47" s="116" t="s">
        <v>78</v>
      </c>
      <c r="AB47" s="361">
        <v>247</v>
      </c>
      <c r="AC47" s="361">
        <v>215</v>
      </c>
      <c r="AD47" s="361">
        <v>203</v>
      </c>
      <c r="AE47" s="361">
        <v>174</v>
      </c>
      <c r="AF47" s="361">
        <v>150</v>
      </c>
      <c r="AG47" s="361">
        <v>989</v>
      </c>
      <c r="AH47" s="15">
        <v>428</v>
      </c>
      <c r="AI47">
        <v>92</v>
      </c>
      <c r="AJ47" s="15">
        <v>520</v>
      </c>
      <c r="AK47" s="15">
        <v>276</v>
      </c>
      <c r="AL47" s="15">
        <v>212</v>
      </c>
      <c r="AM47" s="15">
        <v>0</v>
      </c>
      <c r="AN47" s="15">
        <v>19</v>
      </c>
      <c r="AO47" s="15">
        <v>507</v>
      </c>
      <c r="AP47" s="82">
        <v>8</v>
      </c>
      <c r="AQ47" s="307">
        <v>200</v>
      </c>
      <c r="AR47" s="107">
        <v>193</v>
      </c>
      <c r="AS47" s="107">
        <v>7</v>
      </c>
    </row>
    <row r="48" spans="1:45" ht="15.75" customHeight="1">
      <c r="A48" s="82" t="s">
        <v>79</v>
      </c>
      <c r="B48" s="140">
        <v>1050</v>
      </c>
      <c r="C48" s="140">
        <v>493</v>
      </c>
      <c r="D48" s="140">
        <v>1200</v>
      </c>
      <c r="E48" s="140">
        <v>582</v>
      </c>
      <c r="F48" s="140">
        <v>1249</v>
      </c>
      <c r="G48" s="140">
        <v>610</v>
      </c>
      <c r="H48" s="140">
        <v>992</v>
      </c>
      <c r="I48" s="140">
        <v>500</v>
      </c>
      <c r="J48" s="140">
        <v>978</v>
      </c>
      <c r="K48" s="140">
        <v>466</v>
      </c>
      <c r="L48" s="139">
        <v>5469</v>
      </c>
      <c r="M48" s="139">
        <v>2651</v>
      </c>
      <c r="N48" s="82" t="s">
        <v>79</v>
      </c>
      <c r="O48" s="140">
        <v>291</v>
      </c>
      <c r="P48" s="140">
        <v>134</v>
      </c>
      <c r="Q48" s="140">
        <v>267</v>
      </c>
      <c r="R48" s="140">
        <v>113</v>
      </c>
      <c r="S48" s="140">
        <v>322</v>
      </c>
      <c r="T48" s="140">
        <v>143</v>
      </c>
      <c r="U48" s="140">
        <v>194</v>
      </c>
      <c r="V48" s="140">
        <v>95</v>
      </c>
      <c r="W48" s="140">
        <v>159</v>
      </c>
      <c r="X48" s="140">
        <v>90</v>
      </c>
      <c r="Y48" s="139">
        <v>1233</v>
      </c>
      <c r="Z48" s="139">
        <v>575</v>
      </c>
      <c r="AA48" s="82" t="s">
        <v>79</v>
      </c>
      <c r="AB48" s="361">
        <v>23</v>
      </c>
      <c r="AC48" s="361">
        <v>23</v>
      </c>
      <c r="AD48" s="361">
        <v>25</v>
      </c>
      <c r="AE48" s="361">
        <v>24</v>
      </c>
      <c r="AF48" s="361">
        <v>23</v>
      </c>
      <c r="AG48" s="361">
        <v>118</v>
      </c>
      <c r="AH48" s="15">
        <v>109</v>
      </c>
      <c r="AI48">
        <v>1</v>
      </c>
      <c r="AJ48" s="15">
        <v>110</v>
      </c>
      <c r="AK48" s="15">
        <v>99</v>
      </c>
      <c r="AL48" s="15">
        <v>17</v>
      </c>
      <c r="AM48" s="15">
        <v>0</v>
      </c>
      <c r="AN48" s="15">
        <v>1</v>
      </c>
      <c r="AO48" s="15">
        <v>117</v>
      </c>
      <c r="AP48" s="82">
        <v>18</v>
      </c>
      <c r="AQ48" s="307">
        <v>16</v>
      </c>
      <c r="AR48" s="107">
        <v>16</v>
      </c>
      <c r="AS48" s="107"/>
    </row>
    <row r="49" spans="1:45" ht="15.75" customHeight="1">
      <c r="A49" s="82" t="s">
        <v>80</v>
      </c>
      <c r="B49" s="140">
        <v>6151</v>
      </c>
      <c r="C49" s="140">
        <v>2977</v>
      </c>
      <c r="D49" s="140">
        <v>5420</v>
      </c>
      <c r="E49" s="140">
        <v>2537</v>
      </c>
      <c r="F49" s="140">
        <v>3382</v>
      </c>
      <c r="G49" s="140">
        <v>1700</v>
      </c>
      <c r="H49" s="140">
        <v>1841</v>
      </c>
      <c r="I49" s="140">
        <v>947</v>
      </c>
      <c r="J49" s="140">
        <v>1433</v>
      </c>
      <c r="K49" s="140">
        <v>724</v>
      </c>
      <c r="L49" s="139">
        <v>18227</v>
      </c>
      <c r="M49" s="139">
        <v>8885</v>
      </c>
      <c r="N49" s="82" t="s">
        <v>80</v>
      </c>
      <c r="O49" s="140">
        <v>1606</v>
      </c>
      <c r="P49" s="140">
        <v>763</v>
      </c>
      <c r="Q49" s="140">
        <v>1499</v>
      </c>
      <c r="R49" s="140">
        <v>672</v>
      </c>
      <c r="S49" s="140">
        <v>1113</v>
      </c>
      <c r="T49" s="140">
        <v>548</v>
      </c>
      <c r="U49" s="140">
        <v>220</v>
      </c>
      <c r="V49" s="140">
        <v>98</v>
      </c>
      <c r="W49" s="140">
        <v>316</v>
      </c>
      <c r="X49" s="140">
        <v>157</v>
      </c>
      <c r="Y49" s="139">
        <v>4754</v>
      </c>
      <c r="Z49" s="139">
        <v>2238</v>
      </c>
      <c r="AA49" s="82" t="s">
        <v>80</v>
      </c>
      <c r="AB49" s="361">
        <v>124</v>
      </c>
      <c r="AC49" s="361">
        <v>126</v>
      </c>
      <c r="AD49" s="361">
        <v>124</v>
      </c>
      <c r="AE49" s="361">
        <v>114</v>
      </c>
      <c r="AF49" s="361">
        <v>94</v>
      </c>
      <c r="AG49" s="361">
        <v>582</v>
      </c>
      <c r="AH49" s="15">
        <v>295</v>
      </c>
      <c r="AI49">
        <v>15</v>
      </c>
      <c r="AJ49" s="15">
        <v>310</v>
      </c>
      <c r="AK49" s="15">
        <v>168</v>
      </c>
      <c r="AL49" s="15">
        <v>113</v>
      </c>
      <c r="AM49" s="15">
        <v>0</v>
      </c>
      <c r="AN49" s="15">
        <v>17</v>
      </c>
      <c r="AO49" s="15">
        <v>298</v>
      </c>
      <c r="AP49" s="82">
        <v>6</v>
      </c>
      <c r="AQ49" s="307">
        <v>119</v>
      </c>
      <c r="AR49" s="107">
        <v>119</v>
      </c>
      <c r="AS49" s="107"/>
    </row>
    <row r="50" spans="1:45" ht="15.75" customHeight="1">
      <c r="A50" s="116" t="s">
        <v>81</v>
      </c>
      <c r="B50" s="140">
        <v>1961</v>
      </c>
      <c r="C50" s="140">
        <v>930</v>
      </c>
      <c r="D50" s="140">
        <v>1782</v>
      </c>
      <c r="E50" s="140">
        <v>819</v>
      </c>
      <c r="F50" s="140">
        <v>1717</v>
      </c>
      <c r="G50" s="140">
        <v>887</v>
      </c>
      <c r="H50" s="140">
        <v>1366</v>
      </c>
      <c r="I50" s="140">
        <v>633</v>
      </c>
      <c r="J50" s="140">
        <v>947</v>
      </c>
      <c r="K50" s="140">
        <v>523</v>
      </c>
      <c r="L50" s="139">
        <v>7773</v>
      </c>
      <c r="M50" s="139">
        <v>3792</v>
      </c>
      <c r="N50" s="116" t="s">
        <v>81</v>
      </c>
      <c r="O50" s="140">
        <v>635</v>
      </c>
      <c r="P50" s="140">
        <v>279</v>
      </c>
      <c r="Q50" s="140">
        <v>369</v>
      </c>
      <c r="R50" s="140">
        <v>132</v>
      </c>
      <c r="S50" s="140">
        <v>410</v>
      </c>
      <c r="T50" s="140">
        <v>184</v>
      </c>
      <c r="U50" s="140">
        <v>266</v>
      </c>
      <c r="V50" s="140">
        <v>133</v>
      </c>
      <c r="W50" s="140">
        <v>85</v>
      </c>
      <c r="X50" s="140">
        <v>52</v>
      </c>
      <c r="Y50" s="139">
        <v>1765</v>
      </c>
      <c r="Z50" s="139">
        <v>780</v>
      </c>
      <c r="AA50" s="116" t="s">
        <v>81</v>
      </c>
      <c r="AB50" s="361">
        <v>50</v>
      </c>
      <c r="AC50" s="361">
        <v>47</v>
      </c>
      <c r="AD50" s="361">
        <v>45</v>
      </c>
      <c r="AE50" s="361">
        <v>38</v>
      </c>
      <c r="AF50" s="361">
        <v>34</v>
      </c>
      <c r="AG50" s="361">
        <v>214</v>
      </c>
      <c r="AH50" s="15">
        <v>126</v>
      </c>
      <c r="AI50">
        <v>21</v>
      </c>
      <c r="AJ50" s="15">
        <v>147</v>
      </c>
      <c r="AK50" s="15">
        <v>106</v>
      </c>
      <c r="AL50" s="15">
        <v>61</v>
      </c>
      <c r="AM50" s="15">
        <v>0</v>
      </c>
      <c r="AN50" s="15">
        <v>0</v>
      </c>
      <c r="AO50" s="15">
        <v>167</v>
      </c>
      <c r="AP50" s="82">
        <v>10</v>
      </c>
      <c r="AQ50" s="307">
        <v>37</v>
      </c>
      <c r="AR50" s="107">
        <v>37</v>
      </c>
      <c r="AS50" s="107"/>
    </row>
    <row r="51" spans="1:47" s="113" customFormat="1" ht="15.75" customHeight="1">
      <c r="A51" s="82" t="s">
        <v>82</v>
      </c>
      <c r="B51" s="140">
        <v>21360</v>
      </c>
      <c r="C51" s="140">
        <v>10379</v>
      </c>
      <c r="D51" s="140">
        <v>13103</v>
      </c>
      <c r="E51" s="140">
        <v>6219</v>
      </c>
      <c r="F51" s="140">
        <v>10400</v>
      </c>
      <c r="G51" s="140">
        <v>5147</v>
      </c>
      <c r="H51" s="140">
        <v>6485</v>
      </c>
      <c r="I51" s="140">
        <v>3102</v>
      </c>
      <c r="J51" s="140">
        <v>4557</v>
      </c>
      <c r="K51" s="140">
        <v>2120</v>
      </c>
      <c r="L51" s="139">
        <v>55905</v>
      </c>
      <c r="M51" s="139">
        <v>26967</v>
      </c>
      <c r="N51" s="82" t="s">
        <v>82</v>
      </c>
      <c r="O51" s="140">
        <v>8804</v>
      </c>
      <c r="P51" s="140">
        <v>4231</v>
      </c>
      <c r="Q51" s="140">
        <v>4349</v>
      </c>
      <c r="R51" s="140">
        <v>2021</v>
      </c>
      <c r="S51" s="140">
        <v>3653</v>
      </c>
      <c r="T51" s="140">
        <v>1766</v>
      </c>
      <c r="U51" s="140">
        <v>1588</v>
      </c>
      <c r="V51" s="140">
        <v>747</v>
      </c>
      <c r="W51" s="140">
        <v>1459</v>
      </c>
      <c r="X51" s="140">
        <v>706</v>
      </c>
      <c r="Y51" s="139">
        <v>19853</v>
      </c>
      <c r="Z51" s="139">
        <v>9471</v>
      </c>
      <c r="AA51" s="82" t="s">
        <v>82</v>
      </c>
      <c r="AB51" s="361">
        <v>281</v>
      </c>
      <c r="AC51" s="361">
        <v>265</v>
      </c>
      <c r="AD51" s="361">
        <v>257</v>
      </c>
      <c r="AE51" s="361">
        <v>207</v>
      </c>
      <c r="AF51" s="361">
        <v>174</v>
      </c>
      <c r="AG51" s="361">
        <v>1184</v>
      </c>
      <c r="AH51" s="15">
        <v>626</v>
      </c>
      <c r="AI51">
        <v>84</v>
      </c>
      <c r="AJ51" s="15">
        <v>710</v>
      </c>
      <c r="AK51" s="15">
        <v>349</v>
      </c>
      <c r="AL51" s="15">
        <v>363</v>
      </c>
      <c r="AM51" s="15">
        <v>6</v>
      </c>
      <c r="AN51" s="15">
        <v>8</v>
      </c>
      <c r="AO51" s="15">
        <v>726</v>
      </c>
      <c r="AP51" s="82">
        <v>8</v>
      </c>
      <c r="AQ51" s="307">
        <v>249</v>
      </c>
      <c r="AR51" s="107">
        <v>247</v>
      </c>
      <c r="AS51" s="107">
        <v>2</v>
      </c>
      <c r="AU51" s="99"/>
    </row>
    <row r="52" spans="1:45" ht="15.75" customHeight="1">
      <c r="A52" s="82" t="s">
        <v>83</v>
      </c>
      <c r="B52" s="140">
        <v>16567</v>
      </c>
      <c r="C52" s="140">
        <v>7869</v>
      </c>
      <c r="D52" s="140">
        <v>8434</v>
      </c>
      <c r="E52" s="140">
        <v>3996</v>
      </c>
      <c r="F52" s="140">
        <v>6248</v>
      </c>
      <c r="G52" s="140">
        <v>3016</v>
      </c>
      <c r="H52" s="140">
        <v>3234</v>
      </c>
      <c r="I52" s="140">
        <v>1509</v>
      </c>
      <c r="J52" s="140">
        <v>2368</v>
      </c>
      <c r="K52" s="140">
        <v>1053</v>
      </c>
      <c r="L52" s="139">
        <v>36851</v>
      </c>
      <c r="M52" s="139">
        <v>17443</v>
      </c>
      <c r="N52" s="82" t="s">
        <v>83</v>
      </c>
      <c r="O52" s="140">
        <v>6558</v>
      </c>
      <c r="P52" s="140">
        <v>3111</v>
      </c>
      <c r="Q52" s="140">
        <v>2420</v>
      </c>
      <c r="R52" s="140">
        <v>1156</v>
      </c>
      <c r="S52" s="140">
        <v>1977</v>
      </c>
      <c r="T52" s="140">
        <v>932</v>
      </c>
      <c r="U52" s="140">
        <v>578</v>
      </c>
      <c r="V52" s="140">
        <v>252</v>
      </c>
      <c r="W52" s="140">
        <v>595</v>
      </c>
      <c r="X52" s="140">
        <v>278</v>
      </c>
      <c r="Y52" s="139">
        <v>12128</v>
      </c>
      <c r="Z52" s="139">
        <v>5729</v>
      </c>
      <c r="AA52" s="82" t="s">
        <v>83</v>
      </c>
      <c r="AB52" s="361">
        <v>238</v>
      </c>
      <c r="AC52" s="361">
        <v>218</v>
      </c>
      <c r="AD52" s="361">
        <v>201</v>
      </c>
      <c r="AE52" s="361">
        <v>166</v>
      </c>
      <c r="AF52" s="361">
        <v>131</v>
      </c>
      <c r="AG52" s="361">
        <v>954</v>
      </c>
      <c r="AH52" s="15">
        <v>391</v>
      </c>
      <c r="AI52">
        <v>105</v>
      </c>
      <c r="AJ52" s="15">
        <v>496</v>
      </c>
      <c r="AK52" s="15">
        <v>203</v>
      </c>
      <c r="AL52" s="15">
        <v>224</v>
      </c>
      <c r="AM52" s="15">
        <v>2</v>
      </c>
      <c r="AN52" s="15">
        <v>13</v>
      </c>
      <c r="AO52" s="15">
        <v>442</v>
      </c>
      <c r="AP52" s="82">
        <v>8</v>
      </c>
      <c r="AQ52" s="307">
        <v>220</v>
      </c>
      <c r="AR52" s="107">
        <v>207</v>
      </c>
      <c r="AS52" s="107">
        <v>13</v>
      </c>
    </row>
    <row r="53" spans="1:45" ht="15" customHeight="1">
      <c r="A53" s="104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04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9"/>
      <c r="AR53" s="109"/>
      <c r="AS53" s="109"/>
    </row>
    <row r="55" spans="1:45" ht="12.75">
      <c r="A55" s="97" t="s">
        <v>514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97" t="s">
        <v>518</v>
      </c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97" t="s">
        <v>523</v>
      </c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7"/>
      <c r="AS55" s="98"/>
    </row>
    <row r="56" spans="1:45" ht="12.75">
      <c r="A56" s="97" t="s">
        <v>8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97" t="s">
        <v>8</v>
      </c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97" t="s">
        <v>512</v>
      </c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7"/>
      <c r="AS56" s="98"/>
    </row>
    <row r="57" spans="1:45" ht="12.75">
      <c r="A57" s="97" t="s">
        <v>401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97" t="s">
        <v>401</v>
      </c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97" t="s">
        <v>401</v>
      </c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7"/>
      <c r="AS57" s="98"/>
    </row>
    <row r="58" spans="1:44" ht="12.75">
      <c r="A58" s="100" t="s">
        <v>537</v>
      </c>
      <c r="B58" s="137"/>
      <c r="C58" s="137"/>
      <c r="D58" s="137"/>
      <c r="E58" s="137"/>
      <c r="F58" s="137"/>
      <c r="G58" s="137"/>
      <c r="H58" s="137"/>
      <c r="I58" s="137"/>
      <c r="J58" s="137" t="s">
        <v>298</v>
      </c>
      <c r="K58" s="137"/>
      <c r="L58" s="137"/>
      <c r="M58" s="137"/>
      <c r="N58" s="100" t="s">
        <v>537</v>
      </c>
      <c r="O58" s="137"/>
      <c r="P58" s="137"/>
      <c r="Q58" s="137"/>
      <c r="R58" s="137"/>
      <c r="S58" s="137"/>
      <c r="T58" s="137"/>
      <c r="U58" s="137"/>
      <c r="V58" s="137"/>
      <c r="W58" s="137" t="s">
        <v>298</v>
      </c>
      <c r="X58" s="137"/>
      <c r="Y58" s="203"/>
      <c r="Z58" s="137"/>
      <c r="AA58" s="100" t="s">
        <v>537</v>
      </c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O58" s="113"/>
      <c r="AP58" s="113"/>
      <c r="AR58" s="113" t="s">
        <v>298</v>
      </c>
    </row>
    <row r="59" spans="2:42" ht="12.75"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</row>
    <row r="60" spans="1:45" ht="18" customHeight="1">
      <c r="A60" s="101"/>
      <c r="B60" s="30" t="s">
        <v>260</v>
      </c>
      <c r="C60" s="84"/>
      <c r="D60" s="30" t="s">
        <v>261</v>
      </c>
      <c r="E60" s="84"/>
      <c r="F60" s="30" t="s">
        <v>262</v>
      </c>
      <c r="G60" s="84"/>
      <c r="H60" s="30" t="s">
        <v>263</v>
      </c>
      <c r="I60" s="84"/>
      <c r="J60" s="30" t="s">
        <v>264</v>
      </c>
      <c r="K60" s="84"/>
      <c r="L60" s="30" t="s">
        <v>127</v>
      </c>
      <c r="M60" s="84"/>
      <c r="N60" s="101"/>
      <c r="O60" s="30" t="s">
        <v>260</v>
      </c>
      <c r="P60" s="84"/>
      <c r="Q60" s="30" t="s">
        <v>261</v>
      </c>
      <c r="R60" s="84"/>
      <c r="S60" s="30" t="s">
        <v>262</v>
      </c>
      <c r="T60" s="84"/>
      <c r="U60" s="30" t="s">
        <v>263</v>
      </c>
      <c r="V60" s="84"/>
      <c r="W60" s="30" t="s">
        <v>264</v>
      </c>
      <c r="X60" s="84"/>
      <c r="Y60" s="30" t="s">
        <v>259</v>
      </c>
      <c r="Z60" s="84"/>
      <c r="AA60" s="101"/>
      <c r="AB60" s="531" t="s">
        <v>132</v>
      </c>
      <c r="AC60" s="531"/>
      <c r="AD60" s="531"/>
      <c r="AE60" s="531"/>
      <c r="AF60" s="531"/>
      <c r="AG60" s="532"/>
      <c r="AH60" s="256" t="s">
        <v>5</v>
      </c>
      <c r="AI60" s="294"/>
      <c r="AJ60" s="299"/>
      <c r="AK60" s="256" t="s">
        <v>534</v>
      </c>
      <c r="AL60" s="297"/>
      <c r="AM60" s="103"/>
      <c r="AN60" s="206"/>
      <c r="AO60" s="102"/>
      <c r="AP60" s="298" t="s">
        <v>385</v>
      </c>
      <c r="AQ60" s="256" t="s">
        <v>386</v>
      </c>
      <c r="AR60" s="294"/>
      <c r="AS60" s="299"/>
    </row>
    <row r="61" spans="1:47" s="380" customFormat="1" ht="24">
      <c r="A61" s="375" t="s">
        <v>416</v>
      </c>
      <c r="B61" s="237" t="s">
        <v>532</v>
      </c>
      <c r="C61" s="237" t="s">
        <v>265</v>
      </c>
      <c r="D61" s="237" t="s">
        <v>532</v>
      </c>
      <c r="E61" s="237" t="s">
        <v>265</v>
      </c>
      <c r="F61" s="237" t="s">
        <v>532</v>
      </c>
      <c r="G61" s="237" t="s">
        <v>265</v>
      </c>
      <c r="H61" s="237" t="s">
        <v>532</v>
      </c>
      <c r="I61" s="237" t="s">
        <v>265</v>
      </c>
      <c r="J61" s="237" t="s">
        <v>532</v>
      </c>
      <c r="K61" s="237" t="s">
        <v>265</v>
      </c>
      <c r="L61" s="237" t="s">
        <v>532</v>
      </c>
      <c r="M61" s="237" t="s">
        <v>265</v>
      </c>
      <c r="N61" s="375" t="s">
        <v>416</v>
      </c>
      <c r="O61" s="237" t="s">
        <v>532</v>
      </c>
      <c r="P61" s="237" t="s">
        <v>265</v>
      </c>
      <c r="Q61" s="237" t="s">
        <v>532</v>
      </c>
      <c r="R61" s="237" t="s">
        <v>265</v>
      </c>
      <c r="S61" s="237" t="s">
        <v>532</v>
      </c>
      <c r="T61" s="237" t="s">
        <v>265</v>
      </c>
      <c r="U61" s="237" t="s">
        <v>532</v>
      </c>
      <c r="V61" s="237" t="s">
        <v>265</v>
      </c>
      <c r="W61" s="237" t="s">
        <v>532</v>
      </c>
      <c r="X61" s="237" t="s">
        <v>265</v>
      </c>
      <c r="Y61" s="237" t="s">
        <v>532</v>
      </c>
      <c r="Z61" s="237" t="s">
        <v>265</v>
      </c>
      <c r="AA61" s="375" t="s">
        <v>416</v>
      </c>
      <c r="AB61" s="344" t="s">
        <v>387</v>
      </c>
      <c r="AC61" s="344" t="s">
        <v>388</v>
      </c>
      <c r="AD61" s="344" t="s">
        <v>389</v>
      </c>
      <c r="AE61" s="344" t="s">
        <v>390</v>
      </c>
      <c r="AF61" s="344" t="s">
        <v>391</v>
      </c>
      <c r="AG61" s="376" t="s">
        <v>259</v>
      </c>
      <c r="AH61" s="377" t="s">
        <v>393</v>
      </c>
      <c r="AI61" s="377" t="s">
        <v>394</v>
      </c>
      <c r="AJ61" s="347" t="s">
        <v>392</v>
      </c>
      <c r="AK61" s="378" t="s">
        <v>533</v>
      </c>
      <c r="AL61" s="347" t="s">
        <v>395</v>
      </c>
      <c r="AM61" s="347" t="s">
        <v>276</v>
      </c>
      <c r="AN61" s="347" t="s">
        <v>396</v>
      </c>
      <c r="AO61" s="348" t="s">
        <v>397</v>
      </c>
      <c r="AP61" s="349" t="s">
        <v>128</v>
      </c>
      <c r="AQ61" s="379" t="s">
        <v>143</v>
      </c>
      <c r="AR61" s="349" t="s">
        <v>138</v>
      </c>
      <c r="AS61" s="379" t="s">
        <v>144</v>
      </c>
      <c r="AU61" s="99"/>
    </row>
    <row r="62" spans="1:47" s="380" customFormat="1" ht="12.75">
      <c r="A62" s="392"/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392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392"/>
      <c r="AB62" s="271"/>
      <c r="AC62" s="271"/>
      <c r="AD62" s="271"/>
      <c r="AE62" s="271"/>
      <c r="AF62" s="271"/>
      <c r="AG62" s="393"/>
      <c r="AH62" s="394"/>
      <c r="AI62" s="394"/>
      <c r="AJ62" s="388"/>
      <c r="AK62" s="395"/>
      <c r="AL62" s="388"/>
      <c r="AM62" s="388"/>
      <c r="AN62" s="388"/>
      <c r="AO62" s="389"/>
      <c r="AP62" s="388"/>
      <c r="AQ62" s="396"/>
      <c r="AR62" s="388"/>
      <c r="AS62" s="396"/>
      <c r="AU62" s="99"/>
    </row>
    <row r="63" spans="1:45" ht="12.75">
      <c r="A63" s="81" t="s">
        <v>267</v>
      </c>
      <c r="B63" s="139">
        <v>268186</v>
      </c>
      <c r="C63" s="139">
        <v>129660</v>
      </c>
      <c r="D63" s="139">
        <v>212973</v>
      </c>
      <c r="E63" s="139">
        <v>101493</v>
      </c>
      <c r="F63" s="139">
        <v>112244</v>
      </c>
      <c r="G63" s="139">
        <v>53579</v>
      </c>
      <c r="H63" s="139">
        <v>58035</v>
      </c>
      <c r="I63" s="139">
        <v>28095</v>
      </c>
      <c r="J63" s="139">
        <v>49459</v>
      </c>
      <c r="K63" s="139">
        <v>24028</v>
      </c>
      <c r="L63" s="139">
        <v>700897</v>
      </c>
      <c r="M63" s="139">
        <v>336855</v>
      </c>
      <c r="N63" s="81" t="s">
        <v>267</v>
      </c>
      <c r="O63" s="139">
        <v>27876</v>
      </c>
      <c r="P63" s="139">
        <v>13315</v>
      </c>
      <c r="Q63" s="139">
        <v>44913</v>
      </c>
      <c r="R63" s="139">
        <v>20510</v>
      </c>
      <c r="S63" s="139">
        <v>32985</v>
      </c>
      <c r="T63" s="139">
        <v>15438</v>
      </c>
      <c r="U63" s="139">
        <v>2743</v>
      </c>
      <c r="V63" s="139">
        <v>1320</v>
      </c>
      <c r="W63" s="139">
        <v>10680</v>
      </c>
      <c r="X63" s="139">
        <v>5138</v>
      </c>
      <c r="Y63" s="139">
        <v>119197</v>
      </c>
      <c r="Z63" s="139">
        <v>55721</v>
      </c>
      <c r="AA63" s="81" t="s">
        <v>267</v>
      </c>
      <c r="AB63" s="139">
        <v>4863</v>
      </c>
      <c r="AC63" s="139">
        <v>4774</v>
      </c>
      <c r="AD63" s="139">
        <v>4001</v>
      </c>
      <c r="AE63" s="139">
        <v>2696</v>
      </c>
      <c r="AF63" s="139">
        <v>2396</v>
      </c>
      <c r="AG63" s="139">
        <v>18730</v>
      </c>
      <c r="AH63" s="139">
        <v>10856</v>
      </c>
      <c r="AI63" s="139">
        <v>1216</v>
      </c>
      <c r="AJ63" s="139">
        <v>12072</v>
      </c>
      <c r="AK63" s="139">
        <v>7754</v>
      </c>
      <c r="AL63" s="139">
        <v>3520</v>
      </c>
      <c r="AM63" s="139">
        <v>1022</v>
      </c>
      <c r="AN63" s="139">
        <v>38</v>
      </c>
      <c r="AO63" s="139">
        <v>12334</v>
      </c>
      <c r="AP63" s="139">
        <v>264</v>
      </c>
      <c r="AQ63" s="139">
        <v>4606</v>
      </c>
      <c r="AR63" s="139">
        <v>4201</v>
      </c>
      <c r="AS63" s="139">
        <v>405</v>
      </c>
    </row>
    <row r="64" spans="1:45" ht="12.75">
      <c r="A64" s="81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81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81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</row>
    <row r="65" spans="1:45" ht="15" customHeight="1">
      <c r="A65" s="15" t="s">
        <v>103</v>
      </c>
      <c r="B65" s="140">
        <v>10220</v>
      </c>
      <c r="C65" s="140">
        <v>4866</v>
      </c>
      <c r="D65" s="140">
        <v>13355</v>
      </c>
      <c r="E65" s="140">
        <v>6319</v>
      </c>
      <c r="F65" s="140">
        <v>7892</v>
      </c>
      <c r="G65" s="140">
        <v>3926</v>
      </c>
      <c r="H65" s="140">
        <v>4028</v>
      </c>
      <c r="I65" s="140">
        <v>2131</v>
      </c>
      <c r="J65" s="140">
        <v>3084</v>
      </c>
      <c r="K65" s="140">
        <v>1739</v>
      </c>
      <c r="L65" s="139">
        <v>38579</v>
      </c>
      <c r="M65" s="139">
        <v>18981</v>
      </c>
      <c r="N65" s="15" t="s">
        <v>103</v>
      </c>
      <c r="O65" s="140">
        <v>1234</v>
      </c>
      <c r="P65" s="140">
        <v>576</v>
      </c>
      <c r="Q65" s="140">
        <v>2720</v>
      </c>
      <c r="R65" s="140">
        <v>1202</v>
      </c>
      <c r="S65" s="140">
        <v>2443</v>
      </c>
      <c r="T65" s="140">
        <v>1139</v>
      </c>
      <c r="U65" s="140">
        <v>369</v>
      </c>
      <c r="V65" s="140">
        <v>187</v>
      </c>
      <c r="W65" s="140">
        <v>393</v>
      </c>
      <c r="X65" s="140">
        <v>214</v>
      </c>
      <c r="Y65" s="133">
        <v>7159</v>
      </c>
      <c r="Z65" s="133">
        <v>3318</v>
      </c>
      <c r="AA65" s="15" t="s">
        <v>103</v>
      </c>
      <c r="AB65" s="361">
        <v>251</v>
      </c>
      <c r="AC65" s="361">
        <v>272</v>
      </c>
      <c r="AD65" s="361">
        <v>246</v>
      </c>
      <c r="AE65" s="361">
        <v>195</v>
      </c>
      <c r="AF65" s="361">
        <v>166</v>
      </c>
      <c r="AG65" s="361">
        <v>1130</v>
      </c>
      <c r="AH65" s="254">
        <v>689</v>
      </c>
      <c r="AI65" s="254">
        <v>68</v>
      </c>
      <c r="AJ65" s="15">
        <v>757</v>
      </c>
      <c r="AK65" s="254">
        <v>439</v>
      </c>
      <c r="AL65" s="254">
        <v>410</v>
      </c>
      <c r="AM65" s="254">
        <v>8</v>
      </c>
      <c r="AN65" s="254">
        <v>2</v>
      </c>
      <c r="AO65" s="15">
        <v>859</v>
      </c>
      <c r="AP65" s="254">
        <v>11</v>
      </c>
      <c r="AQ65" s="307">
        <v>238</v>
      </c>
      <c r="AR65" s="107">
        <v>230</v>
      </c>
      <c r="AS65" s="107">
        <v>8</v>
      </c>
    </row>
    <row r="66" spans="1:45" ht="15" customHeight="1">
      <c r="A66" s="15" t="s">
        <v>104</v>
      </c>
      <c r="B66" s="140">
        <v>9664</v>
      </c>
      <c r="C66" s="140">
        <v>4746</v>
      </c>
      <c r="D66" s="140">
        <v>9983</v>
      </c>
      <c r="E66" s="140">
        <v>4865</v>
      </c>
      <c r="F66" s="140">
        <v>5163</v>
      </c>
      <c r="G66" s="140">
        <v>2614</v>
      </c>
      <c r="H66" s="140">
        <v>2577</v>
      </c>
      <c r="I66" s="140">
        <v>1267</v>
      </c>
      <c r="J66" s="140">
        <v>1807</v>
      </c>
      <c r="K66" s="140">
        <v>966</v>
      </c>
      <c r="L66" s="139">
        <v>29194</v>
      </c>
      <c r="M66" s="139">
        <v>14458</v>
      </c>
      <c r="N66" s="15" t="s">
        <v>104</v>
      </c>
      <c r="O66" s="140">
        <v>241</v>
      </c>
      <c r="P66" s="140">
        <v>114</v>
      </c>
      <c r="Q66" s="140">
        <v>2518</v>
      </c>
      <c r="R66" s="140">
        <v>1160</v>
      </c>
      <c r="S66" s="140">
        <v>1550</v>
      </c>
      <c r="T66" s="140">
        <v>766</v>
      </c>
      <c r="U66" s="140">
        <v>23</v>
      </c>
      <c r="V66" s="140">
        <v>14</v>
      </c>
      <c r="W66" s="140">
        <v>390</v>
      </c>
      <c r="X66" s="140">
        <v>209</v>
      </c>
      <c r="Y66" s="133">
        <v>4722</v>
      </c>
      <c r="Z66" s="133">
        <v>2263</v>
      </c>
      <c r="AA66" s="15" t="s">
        <v>104</v>
      </c>
      <c r="AB66" s="361">
        <v>196</v>
      </c>
      <c r="AC66" s="361">
        <v>194</v>
      </c>
      <c r="AD66" s="361">
        <v>165</v>
      </c>
      <c r="AE66" s="361">
        <v>132</v>
      </c>
      <c r="AF66" s="361">
        <v>98</v>
      </c>
      <c r="AG66" s="361">
        <v>785</v>
      </c>
      <c r="AH66" s="254">
        <v>458</v>
      </c>
      <c r="AI66" s="254">
        <v>36</v>
      </c>
      <c r="AJ66" s="15">
        <v>494</v>
      </c>
      <c r="AK66" s="254">
        <v>299</v>
      </c>
      <c r="AL66" s="254">
        <v>200</v>
      </c>
      <c r="AM66" s="254">
        <v>0</v>
      </c>
      <c r="AN66" s="254">
        <v>1</v>
      </c>
      <c r="AO66" s="15">
        <v>500</v>
      </c>
      <c r="AP66" s="254">
        <v>8</v>
      </c>
      <c r="AQ66" s="307">
        <v>178</v>
      </c>
      <c r="AR66" s="107">
        <v>161</v>
      </c>
      <c r="AS66" s="107">
        <v>17</v>
      </c>
    </row>
    <row r="67" spans="1:45" ht="15" customHeight="1">
      <c r="A67" s="15" t="s">
        <v>105</v>
      </c>
      <c r="B67" s="140">
        <v>8632</v>
      </c>
      <c r="C67" s="140">
        <v>4140</v>
      </c>
      <c r="D67" s="140">
        <v>12697</v>
      </c>
      <c r="E67" s="140">
        <v>6001</v>
      </c>
      <c r="F67" s="140">
        <v>6157</v>
      </c>
      <c r="G67" s="140">
        <v>3074</v>
      </c>
      <c r="H67" s="140">
        <v>2723</v>
      </c>
      <c r="I67" s="140">
        <v>1504</v>
      </c>
      <c r="J67" s="140">
        <v>2608</v>
      </c>
      <c r="K67" s="140">
        <v>1450</v>
      </c>
      <c r="L67" s="139">
        <v>32817</v>
      </c>
      <c r="M67" s="139">
        <v>16169</v>
      </c>
      <c r="N67" s="15" t="s">
        <v>105</v>
      </c>
      <c r="O67" s="140">
        <v>117</v>
      </c>
      <c r="P67" s="140">
        <v>54</v>
      </c>
      <c r="Q67" s="140">
        <v>3324</v>
      </c>
      <c r="R67" s="140">
        <v>1487</v>
      </c>
      <c r="S67" s="140">
        <v>1758</v>
      </c>
      <c r="T67" s="140">
        <v>861</v>
      </c>
      <c r="U67" s="140">
        <v>3</v>
      </c>
      <c r="V67" s="140">
        <v>2</v>
      </c>
      <c r="W67" s="140">
        <v>566</v>
      </c>
      <c r="X67" s="140">
        <v>314</v>
      </c>
      <c r="Y67" s="133">
        <v>5768</v>
      </c>
      <c r="Z67" s="133">
        <v>2718</v>
      </c>
      <c r="AA67" s="15" t="s">
        <v>105</v>
      </c>
      <c r="AB67" s="361">
        <v>184</v>
      </c>
      <c r="AC67" s="361">
        <v>249</v>
      </c>
      <c r="AD67" s="361">
        <v>165</v>
      </c>
      <c r="AE67" s="361">
        <v>115</v>
      </c>
      <c r="AF67" s="361">
        <v>99</v>
      </c>
      <c r="AG67" s="361">
        <v>812</v>
      </c>
      <c r="AH67" s="254">
        <v>534</v>
      </c>
      <c r="AI67" s="254">
        <v>66</v>
      </c>
      <c r="AJ67" s="15">
        <v>600</v>
      </c>
      <c r="AK67" s="254">
        <v>416</v>
      </c>
      <c r="AL67" s="254">
        <v>197</v>
      </c>
      <c r="AM67" s="254">
        <v>1</v>
      </c>
      <c r="AN67" s="254">
        <v>0</v>
      </c>
      <c r="AO67" s="15">
        <v>614</v>
      </c>
      <c r="AP67" s="254">
        <v>3</v>
      </c>
      <c r="AQ67" s="307">
        <v>176</v>
      </c>
      <c r="AR67" s="107">
        <v>169</v>
      </c>
      <c r="AS67" s="107">
        <v>7</v>
      </c>
    </row>
    <row r="68" spans="1:45" ht="15" customHeight="1">
      <c r="A68" s="15" t="s">
        <v>106</v>
      </c>
      <c r="B68" s="140">
        <v>14282</v>
      </c>
      <c r="C68" s="140">
        <v>6823</v>
      </c>
      <c r="D68" s="140">
        <v>12539</v>
      </c>
      <c r="E68" s="140">
        <v>5916</v>
      </c>
      <c r="F68" s="140">
        <v>8489</v>
      </c>
      <c r="G68" s="140">
        <v>4076</v>
      </c>
      <c r="H68" s="140">
        <v>4966</v>
      </c>
      <c r="I68" s="140">
        <v>2489</v>
      </c>
      <c r="J68" s="140">
        <v>4111</v>
      </c>
      <c r="K68" s="140">
        <v>2117</v>
      </c>
      <c r="L68" s="139">
        <v>44387</v>
      </c>
      <c r="M68" s="139">
        <v>21421</v>
      </c>
      <c r="N68" s="15" t="s">
        <v>106</v>
      </c>
      <c r="O68" s="140">
        <v>0</v>
      </c>
      <c r="P68" s="140">
        <v>0</v>
      </c>
      <c r="Q68" s="140">
        <v>2639</v>
      </c>
      <c r="R68" s="140">
        <v>1129</v>
      </c>
      <c r="S68" s="140">
        <v>2637</v>
      </c>
      <c r="T68" s="140">
        <v>1214</v>
      </c>
      <c r="U68" s="140">
        <v>37</v>
      </c>
      <c r="V68" s="140">
        <v>19</v>
      </c>
      <c r="W68" s="140">
        <v>666</v>
      </c>
      <c r="X68" s="140">
        <v>343</v>
      </c>
      <c r="Y68" s="133">
        <v>5979</v>
      </c>
      <c r="Z68" s="133">
        <v>2705</v>
      </c>
      <c r="AA68" s="15" t="s">
        <v>106</v>
      </c>
      <c r="AB68" s="361">
        <v>315</v>
      </c>
      <c r="AC68" s="361">
        <v>310</v>
      </c>
      <c r="AD68" s="361">
        <v>278</v>
      </c>
      <c r="AE68" s="361">
        <v>234</v>
      </c>
      <c r="AF68" s="361">
        <v>214</v>
      </c>
      <c r="AG68" s="361">
        <v>1351</v>
      </c>
      <c r="AH68" s="254">
        <v>875</v>
      </c>
      <c r="AI68" s="254">
        <v>40</v>
      </c>
      <c r="AJ68" s="15">
        <v>915</v>
      </c>
      <c r="AK68" s="254">
        <v>695</v>
      </c>
      <c r="AL68" s="254">
        <v>306</v>
      </c>
      <c r="AM68" s="254">
        <v>30</v>
      </c>
      <c r="AN68" s="254">
        <v>6</v>
      </c>
      <c r="AO68" s="15">
        <v>1037</v>
      </c>
      <c r="AP68" s="254">
        <v>11</v>
      </c>
      <c r="AQ68" s="307">
        <v>264</v>
      </c>
      <c r="AR68" s="107">
        <v>259</v>
      </c>
      <c r="AS68" s="107">
        <v>5</v>
      </c>
    </row>
    <row r="69" spans="1:45" ht="15" customHeight="1">
      <c r="A69" s="15" t="s">
        <v>107</v>
      </c>
      <c r="B69" s="140">
        <v>2574</v>
      </c>
      <c r="C69" s="140">
        <v>1194</v>
      </c>
      <c r="D69" s="140">
        <v>1174</v>
      </c>
      <c r="E69" s="140">
        <v>537</v>
      </c>
      <c r="F69" s="140">
        <v>684</v>
      </c>
      <c r="G69" s="140">
        <v>264</v>
      </c>
      <c r="H69" s="140">
        <v>246</v>
      </c>
      <c r="I69" s="140">
        <v>108</v>
      </c>
      <c r="J69" s="140">
        <v>210</v>
      </c>
      <c r="K69" s="140">
        <v>72</v>
      </c>
      <c r="L69" s="139">
        <v>4888</v>
      </c>
      <c r="M69" s="139">
        <v>2175</v>
      </c>
      <c r="N69" s="15" t="s">
        <v>107</v>
      </c>
      <c r="O69" s="140">
        <v>0</v>
      </c>
      <c r="P69" s="140">
        <v>0</v>
      </c>
      <c r="Q69" s="140">
        <v>347</v>
      </c>
      <c r="R69" s="140">
        <v>147</v>
      </c>
      <c r="S69" s="140">
        <v>192</v>
      </c>
      <c r="T69" s="140">
        <v>70</v>
      </c>
      <c r="U69" s="140">
        <v>7</v>
      </c>
      <c r="V69" s="140">
        <v>2</v>
      </c>
      <c r="W69" s="140">
        <v>49</v>
      </c>
      <c r="X69" s="140">
        <v>17</v>
      </c>
      <c r="Y69" s="133">
        <v>595</v>
      </c>
      <c r="Z69" s="133">
        <v>236</v>
      </c>
      <c r="AA69" s="15" t="s">
        <v>107</v>
      </c>
      <c r="AB69" s="361">
        <v>56</v>
      </c>
      <c r="AC69" s="361">
        <v>50</v>
      </c>
      <c r="AD69" s="361">
        <v>42</v>
      </c>
      <c r="AE69" s="361">
        <v>18</v>
      </c>
      <c r="AF69" s="361">
        <v>15</v>
      </c>
      <c r="AG69" s="361">
        <v>181</v>
      </c>
      <c r="AH69" s="254">
        <v>79</v>
      </c>
      <c r="AI69" s="254">
        <v>19</v>
      </c>
      <c r="AJ69" s="15">
        <v>98</v>
      </c>
      <c r="AK69" s="254">
        <v>46</v>
      </c>
      <c r="AL69" s="254">
        <v>39</v>
      </c>
      <c r="AM69" s="254">
        <v>0</v>
      </c>
      <c r="AN69" s="254">
        <v>0</v>
      </c>
      <c r="AO69" s="15">
        <v>85</v>
      </c>
      <c r="AP69" s="254">
        <v>2</v>
      </c>
      <c r="AQ69" s="307">
        <v>53</v>
      </c>
      <c r="AR69" s="107">
        <v>53</v>
      </c>
      <c r="AS69" s="107"/>
    </row>
    <row r="70" spans="1:45" ht="15" customHeight="1">
      <c r="A70" s="15" t="s">
        <v>108</v>
      </c>
      <c r="B70" s="140">
        <v>12074</v>
      </c>
      <c r="C70" s="140">
        <v>5723</v>
      </c>
      <c r="D70" s="140">
        <v>8434</v>
      </c>
      <c r="E70" s="140">
        <v>4031</v>
      </c>
      <c r="F70" s="140">
        <v>7601</v>
      </c>
      <c r="G70" s="140">
        <v>3759</v>
      </c>
      <c r="H70" s="140">
        <v>5589</v>
      </c>
      <c r="I70" s="140">
        <v>2718</v>
      </c>
      <c r="J70" s="140">
        <v>4281</v>
      </c>
      <c r="K70" s="140">
        <v>2148</v>
      </c>
      <c r="L70" s="139">
        <v>37979</v>
      </c>
      <c r="M70" s="139">
        <v>18379</v>
      </c>
      <c r="N70" s="15" t="s">
        <v>108</v>
      </c>
      <c r="O70" s="140">
        <v>277</v>
      </c>
      <c r="P70" s="140">
        <v>136</v>
      </c>
      <c r="Q70" s="140">
        <v>2373</v>
      </c>
      <c r="R70" s="140">
        <v>1029</v>
      </c>
      <c r="S70" s="140">
        <v>2635</v>
      </c>
      <c r="T70" s="140">
        <v>1255</v>
      </c>
      <c r="U70" s="140">
        <v>63</v>
      </c>
      <c r="V70" s="140">
        <v>21</v>
      </c>
      <c r="W70" s="140">
        <v>957</v>
      </c>
      <c r="X70" s="140">
        <v>487</v>
      </c>
      <c r="Y70" s="133">
        <v>6305</v>
      </c>
      <c r="Z70" s="133">
        <v>2928</v>
      </c>
      <c r="AA70" s="15" t="s">
        <v>108</v>
      </c>
      <c r="AB70" s="361">
        <v>292</v>
      </c>
      <c r="AC70" s="361">
        <v>287</v>
      </c>
      <c r="AD70" s="361">
        <v>287</v>
      </c>
      <c r="AE70" s="361">
        <v>261</v>
      </c>
      <c r="AF70" s="361">
        <v>256</v>
      </c>
      <c r="AG70" s="361">
        <v>1383</v>
      </c>
      <c r="AH70" s="254">
        <v>1104</v>
      </c>
      <c r="AI70" s="254">
        <v>69</v>
      </c>
      <c r="AJ70" s="15">
        <v>1173</v>
      </c>
      <c r="AK70" s="254">
        <v>779</v>
      </c>
      <c r="AL70" s="254">
        <v>237</v>
      </c>
      <c r="AM70" s="254">
        <v>5</v>
      </c>
      <c r="AN70" s="254">
        <v>4</v>
      </c>
      <c r="AO70" s="15">
        <v>1025</v>
      </c>
      <c r="AP70" s="254">
        <v>20</v>
      </c>
      <c r="AQ70" s="307">
        <v>277</v>
      </c>
      <c r="AR70" s="107">
        <v>276</v>
      </c>
      <c r="AS70" s="107">
        <v>1</v>
      </c>
    </row>
    <row r="71" spans="1:45" ht="15" customHeight="1">
      <c r="A71" s="15" t="s">
        <v>109</v>
      </c>
      <c r="B71" s="140">
        <v>22304</v>
      </c>
      <c r="C71" s="140">
        <v>11275</v>
      </c>
      <c r="D71" s="140">
        <v>14110</v>
      </c>
      <c r="E71" s="140">
        <v>7065</v>
      </c>
      <c r="F71" s="140">
        <v>5948</v>
      </c>
      <c r="G71" s="140">
        <v>2855</v>
      </c>
      <c r="H71" s="140">
        <v>3050</v>
      </c>
      <c r="I71" s="140">
        <v>1530</v>
      </c>
      <c r="J71" s="140">
        <v>2452</v>
      </c>
      <c r="K71" s="140">
        <v>1142</v>
      </c>
      <c r="L71" s="139">
        <v>47864</v>
      </c>
      <c r="M71" s="139">
        <v>23867</v>
      </c>
      <c r="N71" s="15" t="s">
        <v>109</v>
      </c>
      <c r="O71" s="140">
        <v>2580</v>
      </c>
      <c r="P71" s="140">
        <v>1341</v>
      </c>
      <c r="Q71" s="140">
        <v>2350</v>
      </c>
      <c r="R71" s="140">
        <v>1218</v>
      </c>
      <c r="S71" s="140">
        <v>1448</v>
      </c>
      <c r="T71" s="140">
        <v>675</v>
      </c>
      <c r="U71" s="140">
        <v>191</v>
      </c>
      <c r="V71" s="140">
        <v>92</v>
      </c>
      <c r="W71" s="140">
        <v>390</v>
      </c>
      <c r="X71" s="140">
        <v>171</v>
      </c>
      <c r="Y71" s="133">
        <v>6959</v>
      </c>
      <c r="Z71" s="133">
        <v>3497</v>
      </c>
      <c r="AA71" s="15" t="s">
        <v>109</v>
      </c>
      <c r="AB71" s="361">
        <v>322</v>
      </c>
      <c r="AC71" s="361">
        <v>293</v>
      </c>
      <c r="AD71" s="361">
        <v>245</v>
      </c>
      <c r="AE71" s="361">
        <v>133</v>
      </c>
      <c r="AF71" s="361">
        <v>131</v>
      </c>
      <c r="AG71" s="361">
        <v>1124</v>
      </c>
      <c r="AH71" s="254">
        <v>432</v>
      </c>
      <c r="AI71" s="254">
        <v>255</v>
      </c>
      <c r="AJ71" s="15">
        <v>687</v>
      </c>
      <c r="AK71" s="254">
        <v>400</v>
      </c>
      <c r="AL71" s="254">
        <v>319</v>
      </c>
      <c r="AM71" s="254">
        <v>28</v>
      </c>
      <c r="AN71" s="254">
        <v>1</v>
      </c>
      <c r="AO71" s="15">
        <v>748</v>
      </c>
      <c r="AP71" s="254">
        <v>9</v>
      </c>
      <c r="AQ71" s="307">
        <v>315</v>
      </c>
      <c r="AR71" s="107">
        <v>283</v>
      </c>
      <c r="AS71" s="107">
        <v>32</v>
      </c>
    </row>
    <row r="72" spans="1:45" ht="15" customHeight="1">
      <c r="A72" s="15" t="s">
        <v>408</v>
      </c>
      <c r="B72" s="140">
        <v>3448</v>
      </c>
      <c r="C72" s="140">
        <v>1656</v>
      </c>
      <c r="D72" s="140">
        <v>3933</v>
      </c>
      <c r="E72" s="140">
        <v>1837</v>
      </c>
      <c r="F72" s="140">
        <v>3749</v>
      </c>
      <c r="G72" s="140">
        <v>1799</v>
      </c>
      <c r="H72" s="140">
        <v>2515</v>
      </c>
      <c r="I72" s="140">
        <v>1247</v>
      </c>
      <c r="J72" s="140">
        <v>3059</v>
      </c>
      <c r="K72" s="140">
        <v>1566</v>
      </c>
      <c r="L72" s="139">
        <v>16704</v>
      </c>
      <c r="M72" s="139">
        <v>8105</v>
      </c>
      <c r="N72" s="15" t="s">
        <v>408</v>
      </c>
      <c r="O72" s="140">
        <v>0</v>
      </c>
      <c r="P72" s="140">
        <v>0</v>
      </c>
      <c r="Q72" s="140">
        <v>1011</v>
      </c>
      <c r="R72" s="140">
        <v>430</v>
      </c>
      <c r="S72" s="140">
        <v>875</v>
      </c>
      <c r="T72" s="140">
        <v>410</v>
      </c>
      <c r="U72" s="140">
        <v>0</v>
      </c>
      <c r="V72" s="140">
        <v>0</v>
      </c>
      <c r="W72" s="140">
        <v>1149</v>
      </c>
      <c r="X72" s="140">
        <v>595</v>
      </c>
      <c r="Y72" s="133">
        <v>3035</v>
      </c>
      <c r="Z72" s="133">
        <v>1435</v>
      </c>
      <c r="AA72" s="15" t="s">
        <v>408</v>
      </c>
      <c r="AB72" s="361">
        <v>66</v>
      </c>
      <c r="AC72" s="361">
        <v>76</v>
      </c>
      <c r="AD72" s="361">
        <v>72</v>
      </c>
      <c r="AE72" s="361">
        <v>58</v>
      </c>
      <c r="AF72" s="361">
        <v>66</v>
      </c>
      <c r="AG72" s="361">
        <v>338</v>
      </c>
      <c r="AH72" s="254">
        <v>214</v>
      </c>
      <c r="AI72" s="254">
        <v>7</v>
      </c>
      <c r="AJ72" s="15">
        <v>221</v>
      </c>
      <c r="AK72" s="254">
        <v>343</v>
      </c>
      <c r="AL72" s="254">
        <v>0</v>
      </c>
      <c r="AM72" s="254">
        <v>0</v>
      </c>
      <c r="AN72" s="254">
        <v>0</v>
      </c>
      <c r="AO72" s="15">
        <v>343</v>
      </c>
      <c r="AP72" s="254">
        <v>111</v>
      </c>
      <c r="AQ72" s="307">
        <v>27</v>
      </c>
      <c r="AR72" s="107">
        <v>27</v>
      </c>
      <c r="AS72" s="107"/>
    </row>
    <row r="73" spans="1:45" ht="15" customHeight="1">
      <c r="A73" s="15" t="s">
        <v>111</v>
      </c>
      <c r="B73" s="140">
        <v>22702</v>
      </c>
      <c r="C73" s="140">
        <v>10901</v>
      </c>
      <c r="D73" s="140">
        <v>22817</v>
      </c>
      <c r="E73" s="140">
        <v>10865</v>
      </c>
      <c r="F73" s="140">
        <v>13718</v>
      </c>
      <c r="G73" s="140">
        <v>6839</v>
      </c>
      <c r="H73" s="140">
        <v>7382</v>
      </c>
      <c r="I73" s="140">
        <v>3789</v>
      </c>
      <c r="J73" s="140">
        <v>6187</v>
      </c>
      <c r="K73" s="140">
        <v>3419</v>
      </c>
      <c r="L73" s="139">
        <v>72806</v>
      </c>
      <c r="M73" s="139">
        <v>35813</v>
      </c>
      <c r="N73" s="15" t="s">
        <v>111</v>
      </c>
      <c r="O73" s="140">
        <v>3430</v>
      </c>
      <c r="P73" s="140">
        <v>1619</v>
      </c>
      <c r="Q73" s="140">
        <v>5865</v>
      </c>
      <c r="R73" s="140">
        <v>2624</v>
      </c>
      <c r="S73" s="140">
        <v>4052</v>
      </c>
      <c r="T73" s="140">
        <v>1961</v>
      </c>
      <c r="U73" s="140">
        <v>482</v>
      </c>
      <c r="V73" s="140">
        <v>268</v>
      </c>
      <c r="W73" s="140">
        <v>1365</v>
      </c>
      <c r="X73" s="140">
        <v>771</v>
      </c>
      <c r="Y73" s="133">
        <v>15194</v>
      </c>
      <c r="Z73" s="133">
        <v>7243</v>
      </c>
      <c r="AA73" s="15" t="s">
        <v>111</v>
      </c>
      <c r="AB73" s="361">
        <v>429</v>
      </c>
      <c r="AC73" s="361">
        <v>463</v>
      </c>
      <c r="AD73" s="361">
        <v>374</v>
      </c>
      <c r="AE73" s="361">
        <v>281</v>
      </c>
      <c r="AF73" s="361">
        <v>288</v>
      </c>
      <c r="AG73" s="361">
        <v>1835</v>
      </c>
      <c r="AH73" s="254">
        <v>1318</v>
      </c>
      <c r="AI73" s="254">
        <v>98</v>
      </c>
      <c r="AJ73" s="15">
        <v>1416</v>
      </c>
      <c r="AK73" s="254">
        <v>901</v>
      </c>
      <c r="AL73" s="254">
        <v>203</v>
      </c>
      <c r="AM73" s="254">
        <v>361</v>
      </c>
      <c r="AN73" s="254">
        <v>0</v>
      </c>
      <c r="AO73" s="15">
        <v>1465</v>
      </c>
      <c r="AP73" s="254">
        <v>13</v>
      </c>
      <c r="AQ73" s="307">
        <v>358</v>
      </c>
      <c r="AR73" s="107">
        <v>357</v>
      </c>
      <c r="AS73" s="107">
        <v>1</v>
      </c>
    </row>
    <row r="74" spans="1:45" ht="15" customHeight="1">
      <c r="A74" s="15" t="s">
        <v>112</v>
      </c>
      <c r="B74" s="140">
        <v>2567</v>
      </c>
      <c r="C74" s="140">
        <v>1166</v>
      </c>
      <c r="D74" s="140">
        <v>1336</v>
      </c>
      <c r="E74" s="140">
        <v>561</v>
      </c>
      <c r="F74" s="140">
        <v>795</v>
      </c>
      <c r="G74" s="140">
        <v>324</v>
      </c>
      <c r="H74" s="140">
        <v>357</v>
      </c>
      <c r="I74" s="140">
        <v>152</v>
      </c>
      <c r="J74" s="140">
        <v>224</v>
      </c>
      <c r="K74" s="140">
        <v>101</v>
      </c>
      <c r="L74" s="139">
        <v>5279</v>
      </c>
      <c r="M74" s="139">
        <v>2304</v>
      </c>
      <c r="N74" s="15" t="s">
        <v>112</v>
      </c>
      <c r="O74" s="140">
        <v>1263</v>
      </c>
      <c r="P74" s="140">
        <v>580</v>
      </c>
      <c r="Q74" s="140">
        <v>384</v>
      </c>
      <c r="R74" s="140">
        <v>157</v>
      </c>
      <c r="S74" s="140">
        <v>326</v>
      </c>
      <c r="T74" s="140">
        <v>126</v>
      </c>
      <c r="U74" s="140">
        <v>99</v>
      </c>
      <c r="V74" s="140">
        <v>39</v>
      </c>
      <c r="W74" s="140">
        <v>45</v>
      </c>
      <c r="X74" s="140">
        <v>21</v>
      </c>
      <c r="Y74" s="133">
        <v>2117</v>
      </c>
      <c r="Z74" s="133">
        <v>923</v>
      </c>
      <c r="AA74" s="15" t="s">
        <v>112</v>
      </c>
      <c r="AB74" s="361">
        <v>51</v>
      </c>
      <c r="AC74" s="361">
        <v>46</v>
      </c>
      <c r="AD74" s="361">
        <v>37</v>
      </c>
      <c r="AE74" s="361">
        <v>20</v>
      </c>
      <c r="AF74" s="361">
        <v>10</v>
      </c>
      <c r="AG74" s="361">
        <v>164</v>
      </c>
      <c r="AH74" s="254">
        <v>89</v>
      </c>
      <c r="AI74" s="254">
        <v>15</v>
      </c>
      <c r="AJ74" s="15">
        <v>104</v>
      </c>
      <c r="AK74" s="254">
        <v>67</v>
      </c>
      <c r="AL74" s="254">
        <v>37</v>
      </c>
      <c r="AM74" s="254">
        <v>0</v>
      </c>
      <c r="AN74" s="254">
        <v>0</v>
      </c>
      <c r="AO74" s="15">
        <v>104</v>
      </c>
      <c r="AP74" s="254">
        <v>0</v>
      </c>
      <c r="AQ74" s="307">
        <v>61</v>
      </c>
      <c r="AR74" s="107">
        <v>48</v>
      </c>
      <c r="AS74" s="107">
        <v>13</v>
      </c>
    </row>
    <row r="75" spans="1:47" s="478" customFormat="1" ht="15" customHeight="1">
      <c r="A75" s="470" t="s">
        <v>113</v>
      </c>
      <c r="B75" s="471">
        <v>12081</v>
      </c>
      <c r="C75" s="471">
        <v>5786</v>
      </c>
      <c r="D75" s="471">
        <v>11338</v>
      </c>
      <c r="E75" s="471">
        <v>5465</v>
      </c>
      <c r="F75" s="471">
        <v>3906</v>
      </c>
      <c r="G75" s="471">
        <v>1831</v>
      </c>
      <c r="H75" s="471">
        <v>1541</v>
      </c>
      <c r="I75" s="471">
        <v>691</v>
      </c>
      <c r="J75" s="471">
        <v>1395</v>
      </c>
      <c r="K75" s="471">
        <v>632</v>
      </c>
      <c r="L75" s="472">
        <v>30261</v>
      </c>
      <c r="M75" s="472">
        <v>14405</v>
      </c>
      <c r="N75" s="470" t="s">
        <v>113</v>
      </c>
      <c r="O75" s="471">
        <v>124</v>
      </c>
      <c r="P75" s="471">
        <v>56</v>
      </c>
      <c r="Q75" s="471">
        <v>2074</v>
      </c>
      <c r="R75" s="471">
        <v>984</v>
      </c>
      <c r="S75" s="471">
        <v>932</v>
      </c>
      <c r="T75" s="471">
        <v>457</v>
      </c>
      <c r="U75" s="471">
        <v>9</v>
      </c>
      <c r="V75" s="471">
        <v>4</v>
      </c>
      <c r="W75" s="471">
        <v>295</v>
      </c>
      <c r="X75" s="471">
        <v>118</v>
      </c>
      <c r="Y75" s="473">
        <v>3434</v>
      </c>
      <c r="Z75" s="473">
        <v>1619</v>
      </c>
      <c r="AA75" s="470" t="s">
        <v>113</v>
      </c>
      <c r="AB75" s="474">
        <v>249</v>
      </c>
      <c r="AC75" s="474">
        <v>237</v>
      </c>
      <c r="AD75" s="474">
        <v>199</v>
      </c>
      <c r="AE75" s="474">
        <v>108</v>
      </c>
      <c r="AF75" s="474">
        <v>82</v>
      </c>
      <c r="AG75" s="474">
        <v>875</v>
      </c>
      <c r="AH75" s="475">
        <v>407</v>
      </c>
      <c r="AI75" s="475">
        <v>64</v>
      </c>
      <c r="AJ75" s="470">
        <v>471</v>
      </c>
      <c r="AK75" s="475">
        <v>223</v>
      </c>
      <c r="AL75" s="475">
        <v>38</v>
      </c>
      <c r="AM75" s="475">
        <v>177</v>
      </c>
      <c r="AN75" s="475">
        <v>8</v>
      </c>
      <c r="AO75" s="470">
        <v>446</v>
      </c>
      <c r="AP75" s="475">
        <v>2</v>
      </c>
      <c r="AQ75" s="476">
        <v>249</v>
      </c>
      <c r="AR75" s="477">
        <v>225</v>
      </c>
      <c r="AS75" s="477">
        <v>24</v>
      </c>
      <c r="AU75" s="99"/>
    </row>
    <row r="76" spans="1:45" ht="15" customHeight="1">
      <c r="A76" s="15" t="s">
        <v>114</v>
      </c>
      <c r="B76" s="140">
        <v>8177</v>
      </c>
      <c r="C76" s="140">
        <v>3972</v>
      </c>
      <c r="D76" s="140">
        <v>5886</v>
      </c>
      <c r="E76" s="140">
        <v>2794</v>
      </c>
      <c r="F76" s="140">
        <v>3631</v>
      </c>
      <c r="G76" s="140">
        <v>1710</v>
      </c>
      <c r="H76" s="140">
        <v>1623</v>
      </c>
      <c r="I76" s="140">
        <v>770</v>
      </c>
      <c r="J76" s="140">
        <v>1074</v>
      </c>
      <c r="K76" s="140">
        <v>517</v>
      </c>
      <c r="L76" s="139">
        <v>20391</v>
      </c>
      <c r="M76" s="139">
        <v>9763</v>
      </c>
      <c r="N76" s="15" t="s">
        <v>114</v>
      </c>
      <c r="O76" s="140">
        <v>2873</v>
      </c>
      <c r="P76" s="140">
        <v>1366</v>
      </c>
      <c r="Q76" s="140">
        <v>1284</v>
      </c>
      <c r="R76" s="140">
        <v>573</v>
      </c>
      <c r="S76" s="140">
        <v>1084</v>
      </c>
      <c r="T76" s="140">
        <v>499</v>
      </c>
      <c r="U76" s="140">
        <v>294</v>
      </c>
      <c r="V76" s="140">
        <v>148</v>
      </c>
      <c r="W76" s="140">
        <v>135</v>
      </c>
      <c r="X76" s="140">
        <v>62</v>
      </c>
      <c r="Y76" s="133">
        <v>5670</v>
      </c>
      <c r="Z76" s="133">
        <v>2648</v>
      </c>
      <c r="AA76" s="15" t="s">
        <v>114</v>
      </c>
      <c r="AB76" s="361">
        <v>176</v>
      </c>
      <c r="AC76" s="361">
        <v>163</v>
      </c>
      <c r="AD76" s="361">
        <v>128</v>
      </c>
      <c r="AE76" s="361">
        <v>70</v>
      </c>
      <c r="AF76" s="361">
        <v>56</v>
      </c>
      <c r="AG76" s="361">
        <v>593</v>
      </c>
      <c r="AH76" s="254">
        <v>360</v>
      </c>
      <c r="AI76" s="254">
        <v>25</v>
      </c>
      <c r="AJ76" s="15">
        <v>385</v>
      </c>
      <c r="AK76" s="254">
        <v>291</v>
      </c>
      <c r="AL76" s="254">
        <v>12</v>
      </c>
      <c r="AM76" s="254">
        <v>108</v>
      </c>
      <c r="AN76" s="254">
        <v>2</v>
      </c>
      <c r="AO76" s="15">
        <v>413</v>
      </c>
      <c r="AP76" s="254">
        <v>10</v>
      </c>
      <c r="AQ76" s="307">
        <v>254</v>
      </c>
      <c r="AR76" s="107">
        <v>145</v>
      </c>
      <c r="AS76" s="107">
        <v>109</v>
      </c>
    </row>
    <row r="77" spans="1:45" ht="15" customHeight="1">
      <c r="A77" s="15" t="s">
        <v>115</v>
      </c>
      <c r="B77" s="140">
        <v>6395</v>
      </c>
      <c r="C77" s="140">
        <v>3132</v>
      </c>
      <c r="D77" s="140">
        <v>3215</v>
      </c>
      <c r="E77" s="140">
        <v>1587</v>
      </c>
      <c r="F77" s="140">
        <v>1755</v>
      </c>
      <c r="G77" s="140">
        <v>885</v>
      </c>
      <c r="H77" s="140">
        <v>870</v>
      </c>
      <c r="I77" s="140">
        <v>457</v>
      </c>
      <c r="J77" s="140">
        <v>542</v>
      </c>
      <c r="K77" s="140">
        <v>277</v>
      </c>
      <c r="L77" s="139">
        <v>12777</v>
      </c>
      <c r="M77" s="139">
        <v>6338</v>
      </c>
      <c r="N77" s="15" t="s">
        <v>115</v>
      </c>
      <c r="O77" s="140">
        <v>46</v>
      </c>
      <c r="P77" s="140">
        <v>23</v>
      </c>
      <c r="Q77" s="140">
        <v>689</v>
      </c>
      <c r="R77" s="140">
        <v>345</v>
      </c>
      <c r="S77" s="140">
        <v>496</v>
      </c>
      <c r="T77" s="140">
        <v>250</v>
      </c>
      <c r="U77" s="140">
        <v>15</v>
      </c>
      <c r="V77" s="140">
        <v>8</v>
      </c>
      <c r="W77" s="140">
        <v>104</v>
      </c>
      <c r="X77" s="140">
        <v>46</v>
      </c>
      <c r="Y77" s="133">
        <v>1350</v>
      </c>
      <c r="Z77" s="133">
        <v>672</v>
      </c>
      <c r="AA77" s="15" t="s">
        <v>115</v>
      </c>
      <c r="AB77" s="361">
        <v>119</v>
      </c>
      <c r="AC77" s="361">
        <v>104</v>
      </c>
      <c r="AD77" s="361">
        <v>73</v>
      </c>
      <c r="AE77" s="361">
        <v>39</v>
      </c>
      <c r="AF77" s="361">
        <v>40</v>
      </c>
      <c r="AG77" s="361">
        <v>375</v>
      </c>
      <c r="AH77" s="254">
        <v>185</v>
      </c>
      <c r="AI77" s="254">
        <v>37</v>
      </c>
      <c r="AJ77" s="15">
        <v>222</v>
      </c>
      <c r="AK77" s="254">
        <v>126</v>
      </c>
      <c r="AL77" s="254">
        <v>6</v>
      </c>
      <c r="AM77" s="254">
        <v>124</v>
      </c>
      <c r="AN77" s="254">
        <v>1</v>
      </c>
      <c r="AO77" s="15">
        <v>257</v>
      </c>
      <c r="AP77" s="254">
        <v>3</v>
      </c>
      <c r="AQ77" s="307">
        <v>116</v>
      </c>
      <c r="AR77" s="107">
        <v>106</v>
      </c>
      <c r="AS77" s="107">
        <v>10</v>
      </c>
    </row>
    <row r="78" spans="1:45" ht="15" customHeight="1">
      <c r="A78" s="15" t="s">
        <v>116</v>
      </c>
      <c r="B78" s="140">
        <v>16101</v>
      </c>
      <c r="C78" s="140">
        <v>7759</v>
      </c>
      <c r="D78" s="140">
        <v>11055</v>
      </c>
      <c r="E78" s="140">
        <v>5288</v>
      </c>
      <c r="F78" s="140">
        <v>4883</v>
      </c>
      <c r="G78" s="140">
        <v>2309</v>
      </c>
      <c r="H78" s="140">
        <v>2186</v>
      </c>
      <c r="I78" s="140">
        <v>1021</v>
      </c>
      <c r="J78" s="140">
        <v>2070</v>
      </c>
      <c r="K78" s="140">
        <v>954</v>
      </c>
      <c r="L78" s="139">
        <v>36295</v>
      </c>
      <c r="M78" s="139">
        <v>17331</v>
      </c>
      <c r="N78" s="15" t="s">
        <v>116</v>
      </c>
      <c r="O78" s="140">
        <v>98</v>
      </c>
      <c r="P78" s="140">
        <v>69</v>
      </c>
      <c r="Q78" s="140">
        <v>1969</v>
      </c>
      <c r="R78" s="140">
        <v>900</v>
      </c>
      <c r="S78" s="140">
        <v>1309</v>
      </c>
      <c r="T78" s="140">
        <v>623</v>
      </c>
      <c r="U78" s="140">
        <v>46</v>
      </c>
      <c r="V78" s="140">
        <v>26</v>
      </c>
      <c r="W78" s="140">
        <v>629</v>
      </c>
      <c r="X78" s="140">
        <v>295</v>
      </c>
      <c r="Y78" s="133">
        <v>4051</v>
      </c>
      <c r="Z78" s="133">
        <v>1913</v>
      </c>
      <c r="AA78" s="15" t="s">
        <v>116</v>
      </c>
      <c r="AB78" s="361">
        <v>226</v>
      </c>
      <c r="AC78" s="361">
        <v>213</v>
      </c>
      <c r="AD78" s="361">
        <v>178</v>
      </c>
      <c r="AE78" s="361">
        <v>117</v>
      </c>
      <c r="AF78" s="361">
        <v>108</v>
      </c>
      <c r="AG78" s="361">
        <v>842</v>
      </c>
      <c r="AH78" s="254">
        <v>396</v>
      </c>
      <c r="AI78" s="254">
        <v>29</v>
      </c>
      <c r="AJ78" s="15">
        <v>425</v>
      </c>
      <c r="AK78" s="254">
        <v>235</v>
      </c>
      <c r="AL78" s="254">
        <v>204</v>
      </c>
      <c r="AM78" s="254">
        <v>4</v>
      </c>
      <c r="AN78" s="254">
        <v>1</v>
      </c>
      <c r="AO78" s="15">
        <v>444</v>
      </c>
      <c r="AP78" s="254">
        <v>3</v>
      </c>
      <c r="AQ78" s="307">
        <v>201</v>
      </c>
      <c r="AR78" s="107">
        <v>184</v>
      </c>
      <c r="AS78" s="107">
        <v>17</v>
      </c>
    </row>
    <row r="79" spans="1:45" ht="15" customHeight="1">
      <c r="A79" s="15" t="s">
        <v>117</v>
      </c>
      <c r="B79" s="140">
        <v>1713</v>
      </c>
      <c r="C79" s="140">
        <v>837</v>
      </c>
      <c r="D79" s="140">
        <v>4614</v>
      </c>
      <c r="E79" s="140">
        <v>2217</v>
      </c>
      <c r="F79" s="140">
        <v>1413</v>
      </c>
      <c r="G79" s="140">
        <v>645</v>
      </c>
      <c r="H79" s="140">
        <v>556</v>
      </c>
      <c r="I79" s="140">
        <v>256</v>
      </c>
      <c r="J79" s="140">
        <v>359</v>
      </c>
      <c r="K79" s="140">
        <v>178</v>
      </c>
      <c r="L79" s="139">
        <v>8655</v>
      </c>
      <c r="M79" s="139">
        <v>4133</v>
      </c>
      <c r="N79" s="15" t="s">
        <v>117</v>
      </c>
      <c r="O79" s="140">
        <v>33</v>
      </c>
      <c r="P79" s="140">
        <v>14</v>
      </c>
      <c r="Q79" s="140">
        <v>424</v>
      </c>
      <c r="R79" s="140">
        <v>200</v>
      </c>
      <c r="S79" s="140">
        <v>261</v>
      </c>
      <c r="T79" s="140">
        <v>125</v>
      </c>
      <c r="U79" s="140">
        <v>4</v>
      </c>
      <c r="V79" s="140">
        <v>3</v>
      </c>
      <c r="W79" s="140">
        <v>25</v>
      </c>
      <c r="X79" s="140">
        <v>17</v>
      </c>
      <c r="Y79" s="133">
        <v>747</v>
      </c>
      <c r="Z79" s="133">
        <v>359</v>
      </c>
      <c r="AA79" s="15" t="s">
        <v>117</v>
      </c>
      <c r="AB79" s="361">
        <v>78</v>
      </c>
      <c r="AC79" s="361">
        <v>93</v>
      </c>
      <c r="AD79" s="361">
        <v>74</v>
      </c>
      <c r="AE79" s="361">
        <v>54</v>
      </c>
      <c r="AF79" s="361">
        <v>27</v>
      </c>
      <c r="AG79" s="361">
        <v>326</v>
      </c>
      <c r="AH79" s="254">
        <v>119</v>
      </c>
      <c r="AI79" s="254">
        <v>27</v>
      </c>
      <c r="AJ79" s="15">
        <v>146</v>
      </c>
      <c r="AK79" s="254">
        <v>100</v>
      </c>
      <c r="AL79" s="254">
        <v>69</v>
      </c>
      <c r="AM79" s="254">
        <v>0</v>
      </c>
      <c r="AN79" s="254">
        <v>0</v>
      </c>
      <c r="AO79" s="15">
        <v>169</v>
      </c>
      <c r="AP79" s="254">
        <v>3</v>
      </c>
      <c r="AQ79" s="307">
        <v>105</v>
      </c>
      <c r="AR79" s="107">
        <v>81</v>
      </c>
      <c r="AS79" s="107">
        <v>24</v>
      </c>
    </row>
    <row r="80" spans="1:45" ht="15" customHeight="1">
      <c r="A80" s="15" t="s">
        <v>118</v>
      </c>
      <c r="B80" s="140">
        <v>20196</v>
      </c>
      <c r="C80" s="140">
        <v>10066</v>
      </c>
      <c r="D80" s="140">
        <v>14098</v>
      </c>
      <c r="E80" s="140">
        <v>6787</v>
      </c>
      <c r="F80" s="140">
        <v>7699</v>
      </c>
      <c r="G80" s="140">
        <v>3663</v>
      </c>
      <c r="H80" s="140">
        <v>4346</v>
      </c>
      <c r="I80" s="140">
        <v>1994</v>
      </c>
      <c r="J80" s="140">
        <v>3866</v>
      </c>
      <c r="K80" s="140">
        <v>1641</v>
      </c>
      <c r="L80" s="139">
        <v>50205</v>
      </c>
      <c r="M80" s="139">
        <v>24151</v>
      </c>
      <c r="N80" s="15" t="s">
        <v>118</v>
      </c>
      <c r="O80" s="140">
        <v>50</v>
      </c>
      <c r="P80" s="140">
        <v>21</v>
      </c>
      <c r="Q80" s="140">
        <v>2851</v>
      </c>
      <c r="R80" s="140">
        <v>1318</v>
      </c>
      <c r="S80" s="140">
        <v>2235</v>
      </c>
      <c r="T80" s="140">
        <v>1087</v>
      </c>
      <c r="U80" s="140">
        <v>26</v>
      </c>
      <c r="V80" s="140">
        <v>15</v>
      </c>
      <c r="W80" s="140">
        <v>949</v>
      </c>
      <c r="X80" s="140">
        <v>404</v>
      </c>
      <c r="Y80" s="133">
        <v>6111</v>
      </c>
      <c r="Z80" s="133">
        <v>2845</v>
      </c>
      <c r="AA80" s="15" t="s">
        <v>118</v>
      </c>
      <c r="AB80" s="361">
        <v>345</v>
      </c>
      <c r="AC80" s="361">
        <v>320</v>
      </c>
      <c r="AD80" s="361">
        <v>281</v>
      </c>
      <c r="AE80" s="361">
        <v>207</v>
      </c>
      <c r="AF80" s="361">
        <v>177</v>
      </c>
      <c r="AG80" s="361">
        <v>1330</v>
      </c>
      <c r="AH80" s="254">
        <v>782</v>
      </c>
      <c r="AI80" s="254">
        <v>47</v>
      </c>
      <c r="AJ80" s="15">
        <v>829</v>
      </c>
      <c r="AK80" s="254">
        <v>521</v>
      </c>
      <c r="AL80" s="254">
        <v>222</v>
      </c>
      <c r="AM80" s="254">
        <v>12</v>
      </c>
      <c r="AN80" s="254">
        <v>0</v>
      </c>
      <c r="AO80" s="15">
        <v>755</v>
      </c>
      <c r="AP80" s="254">
        <v>27</v>
      </c>
      <c r="AQ80" s="307">
        <v>307</v>
      </c>
      <c r="AR80" s="107">
        <v>280</v>
      </c>
      <c r="AS80" s="107">
        <v>27</v>
      </c>
    </row>
    <row r="81" spans="1:45" ht="15" customHeight="1">
      <c r="A81" s="15" t="s">
        <v>119</v>
      </c>
      <c r="B81" s="140">
        <v>6050</v>
      </c>
      <c r="C81" s="140">
        <v>2849</v>
      </c>
      <c r="D81" s="140">
        <v>4273</v>
      </c>
      <c r="E81" s="140">
        <v>2070</v>
      </c>
      <c r="F81" s="140">
        <v>3019</v>
      </c>
      <c r="G81" s="140">
        <v>1511</v>
      </c>
      <c r="H81" s="140">
        <v>1835</v>
      </c>
      <c r="I81" s="140">
        <v>937</v>
      </c>
      <c r="J81" s="140">
        <v>1621</v>
      </c>
      <c r="K81" s="140">
        <v>854</v>
      </c>
      <c r="L81" s="139">
        <v>16798</v>
      </c>
      <c r="M81" s="139">
        <v>8221</v>
      </c>
      <c r="N81" s="15" t="s">
        <v>119</v>
      </c>
      <c r="O81" s="140">
        <v>0</v>
      </c>
      <c r="P81" s="140">
        <v>0</v>
      </c>
      <c r="Q81" s="140">
        <v>828</v>
      </c>
      <c r="R81" s="140">
        <v>386</v>
      </c>
      <c r="S81" s="140">
        <v>840</v>
      </c>
      <c r="T81" s="140">
        <v>398</v>
      </c>
      <c r="U81" s="140">
        <v>3</v>
      </c>
      <c r="V81" s="140">
        <v>0</v>
      </c>
      <c r="W81" s="140">
        <v>316</v>
      </c>
      <c r="X81" s="140">
        <v>164</v>
      </c>
      <c r="Y81" s="133">
        <v>1987</v>
      </c>
      <c r="Z81" s="133">
        <v>948</v>
      </c>
      <c r="AA81" s="15" t="s">
        <v>119</v>
      </c>
      <c r="AB81" s="361">
        <v>116</v>
      </c>
      <c r="AC81" s="361">
        <v>120</v>
      </c>
      <c r="AD81" s="361">
        <v>105</v>
      </c>
      <c r="AE81" s="361">
        <v>80</v>
      </c>
      <c r="AF81" s="361">
        <v>75</v>
      </c>
      <c r="AG81" s="361">
        <v>496</v>
      </c>
      <c r="AH81" s="254">
        <v>349</v>
      </c>
      <c r="AI81" s="254">
        <v>38</v>
      </c>
      <c r="AJ81" s="15">
        <v>387</v>
      </c>
      <c r="AK81" s="254">
        <v>218</v>
      </c>
      <c r="AL81" s="254">
        <v>146</v>
      </c>
      <c r="AM81" s="254">
        <v>0</v>
      </c>
      <c r="AN81" s="254">
        <v>0</v>
      </c>
      <c r="AO81" s="15">
        <v>364</v>
      </c>
      <c r="AP81" s="254">
        <v>1</v>
      </c>
      <c r="AQ81" s="307">
        <v>114</v>
      </c>
      <c r="AR81" s="107">
        <v>114</v>
      </c>
      <c r="AS81" s="107"/>
    </row>
    <row r="82" spans="1:45" ht="15" customHeight="1">
      <c r="A82" s="15" t="s">
        <v>120</v>
      </c>
      <c r="B82" s="140">
        <v>23816</v>
      </c>
      <c r="C82" s="140">
        <v>11392</v>
      </c>
      <c r="D82" s="140">
        <v>9743</v>
      </c>
      <c r="E82" s="140">
        <v>4521</v>
      </c>
      <c r="F82" s="140">
        <v>5637</v>
      </c>
      <c r="G82" s="140">
        <v>2576</v>
      </c>
      <c r="H82" s="140">
        <v>2595</v>
      </c>
      <c r="I82" s="140">
        <v>1122</v>
      </c>
      <c r="J82" s="140">
        <v>1688</v>
      </c>
      <c r="K82" s="140">
        <v>717</v>
      </c>
      <c r="L82" s="139">
        <v>43479</v>
      </c>
      <c r="M82" s="139">
        <v>20328</v>
      </c>
      <c r="N82" s="15" t="s">
        <v>120</v>
      </c>
      <c r="O82" s="140">
        <v>12153</v>
      </c>
      <c r="P82" s="140">
        <v>5759</v>
      </c>
      <c r="Q82" s="140">
        <v>3046</v>
      </c>
      <c r="R82" s="140">
        <v>1405</v>
      </c>
      <c r="S82" s="140">
        <v>2099</v>
      </c>
      <c r="T82" s="140">
        <v>978</v>
      </c>
      <c r="U82" s="140">
        <v>766</v>
      </c>
      <c r="V82" s="140">
        <v>343</v>
      </c>
      <c r="W82" s="140">
        <v>330</v>
      </c>
      <c r="X82" s="140">
        <v>154</v>
      </c>
      <c r="Y82" s="133">
        <v>18394</v>
      </c>
      <c r="Z82" s="133">
        <v>8639</v>
      </c>
      <c r="AA82" s="15" t="s">
        <v>120</v>
      </c>
      <c r="AB82" s="361">
        <v>373</v>
      </c>
      <c r="AC82" s="361">
        <v>338</v>
      </c>
      <c r="AD82" s="361">
        <v>284</v>
      </c>
      <c r="AE82" s="361">
        <v>142</v>
      </c>
      <c r="AF82" s="361">
        <v>109</v>
      </c>
      <c r="AG82" s="361">
        <v>1246</v>
      </c>
      <c r="AH82" s="254">
        <v>595</v>
      </c>
      <c r="AI82" s="254">
        <v>50</v>
      </c>
      <c r="AJ82" s="15">
        <v>645</v>
      </c>
      <c r="AK82" s="254">
        <v>464</v>
      </c>
      <c r="AL82" s="254">
        <v>223</v>
      </c>
      <c r="AM82" s="254">
        <v>3</v>
      </c>
      <c r="AN82" s="254">
        <v>0</v>
      </c>
      <c r="AO82" s="15">
        <v>690</v>
      </c>
      <c r="AP82" s="254">
        <v>14</v>
      </c>
      <c r="AQ82" s="307">
        <v>379</v>
      </c>
      <c r="AR82" s="107">
        <v>339</v>
      </c>
      <c r="AS82" s="107">
        <v>40</v>
      </c>
    </row>
    <row r="83" spans="1:45" ht="15" customHeight="1">
      <c r="A83" s="15" t="s">
        <v>121</v>
      </c>
      <c r="B83" s="140">
        <v>2781</v>
      </c>
      <c r="C83" s="140">
        <v>1363</v>
      </c>
      <c r="D83" s="140">
        <v>3204</v>
      </c>
      <c r="E83" s="140">
        <v>1469</v>
      </c>
      <c r="F83" s="140">
        <v>1248</v>
      </c>
      <c r="G83" s="140">
        <v>506</v>
      </c>
      <c r="H83" s="140">
        <v>564</v>
      </c>
      <c r="I83" s="140">
        <v>206</v>
      </c>
      <c r="J83" s="140">
        <v>404</v>
      </c>
      <c r="K83" s="140">
        <v>140</v>
      </c>
      <c r="L83" s="139">
        <v>8201</v>
      </c>
      <c r="M83" s="139">
        <v>3684</v>
      </c>
      <c r="N83" s="15" t="s">
        <v>121</v>
      </c>
      <c r="O83" s="140">
        <v>0</v>
      </c>
      <c r="P83" s="140">
        <v>0</v>
      </c>
      <c r="Q83" s="140">
        <v>550</v>
      </c>
      <c r="R83" s="140">
        <v>271</v>
      </c>
      <c r="S83" s="140">
        <v>350</v>
      </c>
      <c r="T83" s="140">
        <v>142</v>
      </c>
      <c r="U83" s="140">
        <v>0</v>
      </c>
      <c r="V83" s="140">
        <v>0</v>
      </c>
      <c r="W83" s="140">
        <v>17</v>
      </c>
      <c r="X83" s="140">
        <v>4</v>
      </c>
      <c r="Y83" s="133">
        <v>917</v>
      </c>
      <c r="Z83" s="133">
        <v>417</v>
      </c>
      <c r="AA83" s="15" t="s">
        <v>121</v>
      </c>
      <c r="AB83" s="361">
        <v>61</v>
      </c>
      <c r="AC83" s="361">
        <v>61</v>
      </c>
      <c r="AD83" s="361">
        <v>52</v>
      </c>
      <c r="AE83" s="361">
        <v>26</v>
      </c>
      <c r="AF83" s="361">
        <v>27</v>
      </c>
      <c r="AG83" s="361">
        <v>227</v>
      </c>
      <c r="AH83" s="254">
        <v>124</v>
      </c>
      <c r="AI83" s="254">
        <v>5</v>
      </c>
      <c r="AJ83" s="15">
        <v>129</v>
      </c>
      <c r="AK83" s="254">
        <v>76</v>
      </c>
      <c r="AL83" s="254">
        <v>52</v>
      </c>
      <c r="AM83" s="254">
        <v>0</v>
      </c>
      <c r="AN83" s="254">
        <v>0</v>
      </c>
      <c r="AO83" s="15">
        <v>128</v>
      </c>
      <c r="AP83" s="254">
        <v>1</v>
      </c>
      <c r="AQ83" s="307">
        <v>64</v>
      </c>
      <c r="AR83" s="107">
        <v>57</v>
      </c>
      <c r="AS83" s="107">
        <v>7</v>
      </c>
    </row>
    <row r="84" spans="1:45" ht="15" customHeight="1">
      <c r="A84" s="15" t="s">
        <v>122</v>
      </c>
      <c r="B84" s="140">
        <v>20516</v>
      </c>
      <c r="C84" s="140">
        <v>9969</v>
      </c>
      <c r="D84" s="140">
        <v>16051</v>
      </c>
      <c r="E84" s="140">
        <v>7656</v>
      </c>
      <c r="F84" s="140">
        <v>5658</v>
      </c>
      <c r="G84" s="140">
        <v>2540</v>
      </c>
      <c r="H84" s="140">
        <v>1934</v>
      </c>
      <c r="I84" s="140">
        <v>874</v>
      </c>
      <c r="J84" s="140">
        <v>2190</v>
      </c>
      <c r="K84" s="140">
        <v>960</v>
      </c>
      <c r="L84" s="139">
        <v>46349</v>
      </c>
      <c r="M84" s="139">
        <v>21999</v>
      </c>
      <c r="N84" s="15" t="s">
        <v>122</v>
      </c>
      <c r="O84" s="140">
        <v>120</v>
      </c>
      <c r="P84" s="140">
        <v>64</v>
      </c>
      <c r="Q84" s="140">
        <v>2849</v>
      </c>
      <c r="R84" s="140">
        <v>1325</v>
      </c>
      <c r="S84" s="140">
        <v>1808</v>
      </c>
      <c r="T84" s="140">
        <v>784</v>
      </c>
      <c r="U84" s="140">
        <v>12</v>
      </c>
      <c r="V84" s="140">
        <v>6</v>
      </c>
      <c r="W84" s="140">
        <v>489</v>
      </c>
      <c r="X84" s="140">
        <v>199</v>
      </c>
      <c r="Y84" s="133">
        <v>5278</v>
      </c>
      <c r="Z84" s="133">
        <v>2378</v>
      </c>
      <c r="AA84" s="15" t="s">
        <v>122</v>
      </c>
      <c r="AB84" s="361">
        <v>299</v>
      </c>
      <c r="AC84" s="361">
        <v>276</v>
      </c>
      <c r="AD84" s="361">
        <v>218</v>
      </c>
      <c r="AE84" s="361">
        <v>85</v>
      </c>
      <c r="AF84" s="361">
        <v>75</v>
      </c>
      <c r="AG84" s="361">
        <v>953</v>
      </c>
      <c r="AH84" s="254">
        <v>448</v>
      </c>
      <c r="AI84" s="254">
        <v>64</v>
      </c>
      <c r="AJ84" s="15">
        <v>512</v>
      </c>
      <c r="AK84" s="254">
        <v>326</v>
      </c>
      <c r="AL84" s="254">
        <v>132</v>
      </c>
      <c r="AM84" s="254">
        <v>9</v>
      </c>
      <c r="AN84" s="254">
        <v>1</v>
      </c>
      <c r="AO84" s="15">
        <v>468</v>
      </c>
      <c r="AP84" s="254">
        <v>2</v>
      </c>
      <c r="AQ84" s="307">
        <v>292</v>
      </c>
      <c r="AR84" s="107">
        <v>259</v>
      </c>
      <c r="AS84" s="107">
        <v>33</v>
      </c>
    </row>
    <row r="85" spans="1:45" ht="15" customHeight="1">
      <c r="A85" s="15" t="s">
        <v>123</v>
      </c>
      <c r="B85" s="140">
        <v>24855</v>
      </c>
      <c r="C85" s="140">
        <v>11816</v>
      </c>
      <c r="D85" s="140">
        <v>16478</v>
      </c>
      <c r="E85" s="140">
        <v>7556</v>
      </c>
      <c r="F85" s="140">
        <v>7083</v>
      </c>
      <c r="G85" s="140">
        <v>2983</v>
      </c>
      <c r="H85" s="140">
        <v>3266</v>
      </c>
      <c r="I85" s="140">
        <v>1322</v>
      </c>
      <c r="J85" s="140">
        <v>2939</v>
      </c>
      <c r="K85" s="140">
        <v>1056</v>
      </c>
      <c r="L85" s="139">
        <v>54621</v>
      </c>
      <c r="M85" s="139">
        <v>24733</v>
      </c>
      <c r="N85" s="15" t="s">
        <v>123</v>
      </c>
      <c r="O85" s="140">
        <v>3050</v>
      </c>
      <c r="P85" s="140">
        <v>1435</v>
      </c>
      <c r="Q85" s="140">
        <v>2783</v>
      </c>
      <c r="R85" s="140">
        <v>1262</v>
      </c>
      <c r="S85" s="140">
        <v>1977</v>
      </c>
      <c r="T85" s="140">
        <v>847</v>
      </c>
      <c r="U85" s="140">
        <v>243</v>
      </c>
      <c r="V85" s="140">
        <v>98</v>
      </c>
      <c r="W85" s="140">
        <v>644</v>
      </c>
      <c r="X85" s="140">
        <v>237</v>
      </c>
      <c r="Y85" s="133">
        <v>8697</v>
      </c>
      <c r="Z85" s="133">
        <v>3879</v>
      </c>
      <c r="AA85" s="15" t="s">
        <v>123</v>
      </c>
      <c r="AB85" s="361">
        <v>336</v>
      </c>
      <c r="AC85" s="361">
        <v>301</v>
      </c>
      <c r="AD85" s="361">
        <v>239</v>
      </c>
      <c r="AE85" s="361">
        <v>120</v>
      </c>
      <c r="AF85" s="361">
        <v>108</v>
      </c>
      <c r="AG85" s="361">
        <v>1104</v>
      </c>
      <c r="AH85" s="254">
        <v>577</v>
      </c>
      <c r="AI85" s="254">
        <v>79</v>
      </c>
      <c r="AJ85" s="15">
        <v>656</v>
      </c>
      <c r="AK85" s="254">
        <v>316</v>
      </c>
      <c r="AL85" s="254">
        <v>335</v>
      </c>
      <c r="AM85" s="254">
        <v>13</v>
      </c>
      <c r="AN85" s="254">
        <v>7</v>
      </c>
      <c r="AO85" s="15">
        <v>671</v>
      </c>
      <c r="AP85" s="254">
        <v>7</v>
      </c>
      <c r="AQ85" s="307">
        <v>261</v>
      </c>
      <c r="AR85" s="107">
        <v>256</v>
      </c>
      <c r="AS85" s="107">
        <v>5</v>
      </c>
    </row>
    <row r="86" spans="1:45" ht="15" customHeight="1">
      <c r="A86" s="15" t="s">
        <v>124</v>
      </c>
      <c r="B86" s="140">
        <v>8382</v>
      </c>
      <c r="C86" s="140">
        <v>4097</v>
      </c>
      <c r="D86" s="140">
        <v>6823</v>
      </c>
      <c r="E86" s="140">
        <v>3298</v>
      </c>
      <c r="F86" s="140">
        <v>4138</v>
      </c>
      <c r="G86" s="140">
        <v>2020</v>
      </c>
      <c r="H86" s="140">
        <v>2402</v>
      </c>
      <c r="I86" s="140">
        <v>1141</v>
      </c>
      <c r="J86" s="140">
        <v>2520</v>
      </c>
      <c r="K86" s="140">
        <v>1104</v>
      </c>
      <c r="L86" s="139">
        <v>24265</v>
      </c>
      <c r="M86" s="139">
        <v>11660</v>
      </c>
      <c r="N86" s="15" t="s">
        <v>124</v>
      </c>
      <c r="O86" s="140">
        <v>83</v>
      </c>
      <c r="P86" s="140">
        <v>36</v>
      </c>
      <c r="Q86" s="140">
        <v>1290</v>
      </c>
      <c r="R86" s="140">
        <v>599</v>
      </c>
      <c r="S86" s="140">
        <v>1273</v>
      </c>
      <c r="T86" s="140">
        <v>596</v>
      </c>
      <c r="U86" s="140">
        <v>41</v>
      </c>
      <c r="V86" s="140">
        <v>22</v>
      </c>
      <c r="W86" s="140">
        <v>614</v>
      </c>
      <c r="X86" s="140">
        <v>245</v>
      </c>
      <c r="Y86" s="133">
        <v>3301</v>
      </c>
      <c r="Z86" s="133">
        <v>1498</v>
      </c>
      <c r="AA86" s="15" t="s">
        <v>124</v>
      </c>
      <c r="AB86" s="361">
        <v>166</v>
      </c>
      <c r="AC86" s="361">
        <v>161</v>
      </c>
      <c r="AD86" s="361">
        <v>145</v>
      </c>
      <c r="AE86" s="361">
        <v>135</v>
      </c>
      <c r="AF86" s="361">
        <v>119</v>
      </c>
      <c r="AG86" s="361">
        <v>726</v>
      </c>
      <c r="AH86" s="254">
        <v>460</v>
      </c>
      <c r="AI86" s="254">
        <v>61</v>
      </c>
      <c r="AJ86" s="15">
        <v>521</v>
      </c>
      <c r="AK86" s="254">
        <v>315</v>
      </c>
      <c r="AL86" s="254">
        <v>11</v>
      </c>
      <c r="AM86" s="254">
        <v>139</v>
      </c>
      <c r="AN86" s="254">
        <v>4</v>
      </c>
      <c r="AO86" s="15">
        <v>469</v>
      </c>
      <c r="AP86" s="254">
        <v>2</v>
      </c>
      <c r="AQ86" s="307">
        <v>152</v>
      </c>
      <c r="AR86" s="107">
        <v>151</v>
      </c>
      <c r="AS86" s="107">
        <v>1</v>
      </c>
    </row>
    <row r="87" spans="1:45" ht="15" customHeight="1">
      <c r="A87" s="15" t="s">
        <v>125</v>
      </c>
      <c r="B87" s="140">
        <v>8656</v>
      </c>
      <c r="C87" s="140">
        <v>4132</v>
      </c>
      <c r="D87" s="140">
        <v>5817</v>
      </c>
      <c r="E87" s="140">
        <v>2788</v>
      </c>
      <c r="F87" s="140">
        <v>1978</v>
      </c>
      <c r="G87" s="140">
        <v>870</v>
      </c>
      <c r="H87" s="140">
        <v>884</v>
      </c>
      <c r="I87" s="140">
        <v>369</v>
      </c>
      <c r="J87" s="140">
        <v>768</v>
      </c>
      <c r="K87" s="140">
        <v>278</v>
      </c>
      <c r="L87" s="139">
        <v>18103</v>
      </c>
      <c r="M87" s="139">
        <v>8437</v>
      </c>
      <c r="N87" s="15" t="s">
        <v>125</v>
      </c>
      <c r="O87" s="140">
        <v>104</v>
      </c>
      <c r="P87" s="140">
        <v>52</v>
      </c>
      <c r="Q87" s="140">
        <v>745</v>
      </c>
      <c r="R87" s="140">
        <v>359</v>
      </c>
      <c r="S87" s="140">
        <v>405</v>
      </c>
      <c r="T87" s="140">
        <v>175</v>
      </c>
      <c r="U87" s="140">
        <v>10</v>
      </c>
      <c r="V87" s="140">
        <v>3</v>
      </c>
      <c r="W87" s="140">
        <v>163</v>
      </c>
      <c r="X87" s="140">
        <v>51</v>
      </c>
      <c r="Y87" s="133">
        <v>1427</v>
      </c>
      <c r="Z87" s="133">
        <v>640</v>
      </c>
      <c r="AA87" s="15" t="s">
        <v>125</v>
      </c>
      <c r="AB87" s="361">
        <v>157</v>
      </c>
      <c r="AC87" s="361">
        <v>147</v>
      </c>
      <c r="AD87" s="361">
        <v>114</v>
      </c>
      <c r="AE87" s="361">
        <v>66</v>
      </c>
      <c r="AF87" s="361">
        <v>50</v>
      </c>
      <c r="AG87" s="361">
        <v>534</v>
      </c>
      <c r="AH87" s="254">
        <v>262</v>
      </c>
      <c r="AI87" s="254">
        <v>17</v>
      </c>
      <c r="AJ87" s="15">
        <v>279</v>
      </c>
      <c r="AK87" s="254">
        <v>158</v>
      </c>
      <c r="AL87" s="254">
        <v>122</v>
      </c>
      <c r="AM87" s="254">
        <v>0</v>
      </c>
      <c r="AN87" s="254">
        <v>0</v>
      </c>
      <c r="AO87" s="15">
        <v>280</v>
      </c>
      <c r="AP87" s="254">
        <v>1</v>
      </c>
      <c r="AQ87" s="307">
        <v>165</v>
      </c>
      <c r="AR87" s="107">
        <v>141</v>
      </c>
      <c r="AS87" s="107">
        <v>24</v>
      </c>
    </row>
    <row r="88" spans="1:45" ht="12.75">
      <c r="A88" s="104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36"/>
      <c r="M88" s="141"/>
      <c r="N88" s="104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15"/>
      <c r="AQ88" s="109"/>
      <c r="AR88" s="109"/>
      <c r="AS88" s="109"/>
    </row>
    <row r="89" spans="1:45" ht="12.75">
      <c r="A89" s="97" t="s">
        <v>515</v>
      </c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97" t="s">
        <v>519</v>
      </c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97" t="s">
        <v>524</v>
      </c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7"/>
      <c r="AS89" s="98"/>
    </row>
    <row r="90" spans="1:45" ht="12.75">
      <c r="A90" s="97" t="s">
        <v>8</v>
      </c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97" t="s">
        <v>8</v>
      </c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97" t="s">
        <v>512</v>
      </c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7"/>
      <c r="AS90" s="98"/>
    </row>
    <row r="91" spans="1:45" ht="12.75">
      <c r="A91" s="97" t="s">
        <v>401</v>
      </c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97" t="s">
        <v>401</v>
      </c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97" t="s">
        <v>401</v>
      </c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7"/>
      <c r="AS91" s="98"/>
    </row>
    <row r="92" spans="5:42" ht="12.75">
      <c r="E92" s="137"/>
      <c r="F92" s="137"/>
      <c r="G92" s="137"/>
      <c r="H92" s="137"/>
      <c r="I92" s="137"/>
      <c r="J92" s="137"/>
      <c r="K92" s="137"/>
      <c r="L92" s="137"/>
      <c r="M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</row>
    <row r="93" spans="1:44" ht="12.75">
      <c r="A93" s="100" t="s">
        <v>538</v>
      </c>
      <c r="B93" s="137"/>
      <c r="C93" s="137"/>
      <c r="D93" s="203"/>
      <c r="E93" s="137"/>
      <c r="F93" s="137"/>
      <c r="G93" s="204"/>
      <c r="H93" s="137"/>
      <c r="I93" s="137"/>
      <c r="J93" s="137" t="s">
        <v>298</v>
      </c>
      <c r="K93" s="137"/>
      <c r="L93" s="137"/>
      <c r="M93" s="137"/>
      <c r="N93" s="100" t="s">
        <v>538</v>
      </c>
      <c r="O93" s="137"/>
      <c r="P93" s="137"/>
      <c r="Q93" s="137"/>
      <c r="R93" s="137"/>
      <c r="S93" s="137"/>
      <c r="T93" s="137"/>
      <c r="U93" s="137"/>
      <c r="V93" s="137"/>
      <c r="W93" s="137" t="s">
        <v>298</v>
      </c>
      <c r="X93" s="137"/>
      <c r="Y93" s="137"/>
      <c r="Z93" s="137"/>
      <c r="AA93" s="100" t="s">
        <v>538</v>
      </c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O93" s="113"/>
      <c r="AP93" s="113"/>
      <c r="AR93" s="113" t="s">
        <v>298</v>
      </c>
    </row>
    <row r="94" spans="2:42" ht="12.75"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</row>
    <row r="95" spans="1:45" ht="18" customHeight="1">
      <c r="A95" s="101"/>
      <c r="B95" s="30" t="s">
        <v>260</v>
      </c>
      <c r="C95" s="84"/>
      <c r="D95" s="30" t="s">
        <v>261</v>
      </c>
      <c r="E95" s="84"/>
      <c r="F95" s="30" t="s">
        <v>262</v>
      </c>
      <c r="G95" s="84"/>
      <c r="H95" s="30" t="s">
        <v>263</v>
      </c>
      <c r="I95" s="84"/>
      <c r="J95" s="30" t="s">
        <v>264</v>
      </c>
      <c r="K95" s="84"/>
      <c r="L95" s="30" t="s">
        <v>127</v>
      </c>
      <c r="M95" s="84"/>
      <c r="N95" s="101"/>
      <c r="O95" s="30" t="s">
        <v>260</v>
      </c>
      <c r="P95" s="84"/>
      <c r="Q95" s="30" t="s">
        <v>261</v>
      </c>
      <c r="R95" s="84"/>
      <c r="S95" s="30" t="s">
        <v>262</v>
      </c>
      <c r="T95" s="84"/>
      <c r="U95" s="30" t="s">
        <v>263</v>
      </c>
      <c r="V95" s="84"/>
      <c r="W95" s="30" t="s">
        <v>264</v>
      </c>
      <c r="X95" s="84"/>
      <c r="Y95" s="30" t="s">
        <v>259</v>
      </c>
      <c r="Z95" s="84"/>
      <c r="AA95" s="101"/>
      <c r="AB95" s="531" t="s">
        <v>132</v>
      </c>
      <c r="AC95" s="531"/>
      <c r="AD95" s="531"/>
      <c r="AE95" s="531"/>
      <c r="AF95" s="531"/>
      <c r="AG95" s="532"/>
      <c r="AH95" s="256" t="s">
        <v>5</v>
      </c>
      <c r="AI95" s="294"/>
      <c r="AJ95" s="299"/>
      <c r="AK95" s="256" t="s">
        <v>534</v>
      </c>
      <c r="AL95" s="297"/>
      <c r="AM95" s="103"/>
      <c r="AN95" s="206"/>
      <c r="AO95" s="102"/>
      <c r="AP95" s="298" t="s">
        <v>385</v>
      </c>
      <c r="AQ95" s="256" t="s">
        <v>386</v>
      </c>
      <c r="AR95" s="294"/>
      <c r="AS95" s="299"/>
    </row>
    <row r="96" spans="1:47" s="354" customFormat="1" ht="24">
      <c r="A96" s="266" t="s">
        <v>416</v>
      </c>
      <c r="B96" s="237" t="s">
        <v>532</v>
      </c>
      <c r="C96" s="237" t="s">
        <v>265</v>
      </c>
      <c r="D96" s="237" t="s">
        <v>532</v>
      </c>
      <c r="E96" s="237" t="s">
        <v>265</v>
      </c>
      <c r="F96" s="237" t="s">
        <v>532</v>
      </c>
      <c r="G96" s="237" t="s">
        <v>265</v>
      </c>
      <c r="H96" s="237" t="s">
        <v>532</v>
      </c>
      <c r="I96" s="237" t="s">
        <v>265</v>
      </c>
      <c r="J96" s="237" t="s">
        <v>532</v>
      </c>
      <c r="K96" s="237" t="s">
        <v>265</v>
      </c>
      <c r="L96" s="237" t="s">
        <v>532</v>
      </c>
      <c r="M96" s="237" t="s">
        <v>265</v>
      </c>
      <c r="N96" s="266" t="s">
        <v>416</v>
      </c>
      <c r="O96" s="237" t="s">
        <v>532</v>
      </c>
      <c r="P96" s="237" t="s">
        <v>265</v>
      </c>
      <c r="Q96" s="237" t="s">
        <v>532</v>
      </c>
      <c r="R96" s="237" t="s">
        <v>265</v>
      </c>
      <c r="S96" s="237" t="s">
        <v>532</v>
      </c>
      <c r="T96" s="237" t="s">
        <v>265</v>
      </c>
      <c r="U96" s="237" t="s">
        <v>532</v>
      </c>
      <c r="V96" s="237" t="s">
        <v>265</v>
      </c>
      <c r="W96" s="237" t="s">
        <v>532</v>
      </c>
      <c r="X96" s="237" t="s">
        <v>265</v>
      </c>
      <c r="Y96" s="237" t="s">
        <v>532</v>
      </c>
      <c r="Z96" s="237" t="s">
        <v>265</v>
      </c>
      <c r="AA96" s="266" t="s">
        <v>416</v>
      </c>
      <c r="AB96" s="344" t="s">
        <v>387</v>
      </c>
      <c r="AC96" s="344" t="s">
        <v>388</v>
      </c>
      <c r="AD96" s="344" t="s">
        <v>389</v>
      </c>
      <c r="AE96" s="344" t="s">
        <v>390</v>
      </c>
      <c r="AF96" s="344" t="s">
        <v>391</v>
      </c>
      <c r="AG96" s="376" t="s">
        <v>259</v>
      </c>
      <c r="AH96" s="377" t="s">
        <v>393</v>
      </c>
      <c r="AI96" s="377" t="s">
        <v>394</v>
      </c>
      <c r="AJ96" s="347" t="s">
        <v>392</v>
      </c>
      <c r="AK96" s="346" t="s">
        <v>533</v>
      </c>
      <c r="AL96" s="347" t="s">
        <v>395</v>
      </c>
      <c r="AM96" s="347" t="s">
        <v>276</v>
      </c>
      <c r="AN96" s="347" t="s">
        <v>396</v>
      </c>
      <c r="AO96" s="348" t="s">
        <v>397</v>
      </c>
      <c r="AP96" s="349" t="s">
        <v>128</v>
      </c>
      <c r="AQ96" s="350" t="s">
        <v>143</v>
      </c>
      <c r="AR96" s="351" t="s">
        <v>138</v>
      </c>
      <c r="AS96" s="350" t="s">
        <v>144</v>
      </c>
      <c r="AU96" s="99"/>
    </row>
    <row r="97" spans="1:47" s="354" customFormat="1" ht="12.75">
      <c r="A97" s="270"/>
      <c r="B97" s="226"/>
      <c r="C97" s="226"/>
      <c r="D97" s="226"/>
      <c r="E97" s="226"/>
      <c r="F97" s="226"/>
      <c r="G97" s="226"/>
      <c r="H97" s="226"/>
      <c r="I97" s="226"/>
      <c r="J97" s="226"/>
      <c r="K97" s="226"/>
      <c r="L97" s="226"/>
      <c r="M97" s="226"/>
      <c r="N97" s="270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70"/>
      <c r="AB97" s="271"/>
      <c r="AC97" s="271"/>
      <c r="AD97" s="271"/>
      <c r="AE97" s="271"/>
      <c r="AF97" s="271"/>
      <c r="AG97" s="382"/>
      <c r="AH97" s="385"/>
      <c r="AI97" s="385"/>
      <c r="AJ97" s="386"/>
      <c r="AK97" s="387"/>
      <c r="AL97" s="388"/>
      <c r="AM97" s="388"/>
      <c r="AN97" s="388"/>
      <c r="AO97" s="389"/>
      <c r="AP97" s="388"/>
      <c r="AQ97" s="383"/>
      <c r="AR97" s="384"/>
      <c r="AS97" s="383"/>
      <c r="AU97" s="99"/>
    </row>
    <row r="98" spans="1:47" s="112" customFormat="1" ht="12.75">
      <c r="A98" s="81" t="s">
        <v>267</v>
      </c>
      <c r="B98" s="139">
        <v>138231</v>
      </c>
      <c r="C98" s="139">
        <v>67609</v>
      </c>
      <c r="D98" s="139">
        <v>115437</v>
      </c>
      <c r="E98" s="139">
        <v>56386</v>
      </c>
      <c r="F98" s="139">
        <v>67584</v>
      </c>
      <c r="G98" s="139">
        <v>32835</v>
      </c>
      <c r="H98" s="139">
        <v>36599</v>
      </c>
      <c r="I98" s="139">
        <v>17800</v>
      </c>
      <c r="J98" s="139">
        <v>31728</v>
      </c>
      <c r="K98" s="139">
        <v>14992</v>
      </c>
      <c r="L98" s="139">
        <v>389579</v>
      </c>
      <c r="M98" s="139">
        <v>189622</v>
      </c>
      <c r="N98" s="81" t="s">
        <v>267</v>
      </c>
      <c r="O98" s="139">
        <v>27015</v>
      </c>
      <c r="P98" s="139">
        <v>13127</v>
      </c>
      <c r="Q98" s="139">
        <v>24719</v>
      </c>
      <c r="R98" s="139">
        <v>11841</v>
      </c>
      <c r="S98" s="139">
        <v>20622</v>
      </c>
      <c r="T98" s="139">
        <v>9965</v>
      </c>
      <c r="U98" s="139">
        <v>4701</v>
      </c>
      <c r="V98" s="139">
        <v>2324</v>
      </c>
      <c r="W98" s="139">
        <v>7798</v>
      </c>
      <c r="X98" s="139">
        <v>3716</v>
      </c>
      <c r="Y98" s="139">
        <v>84855</v>
      </c>
      <c r="Z98" s="139">
        <v>40973</v>
      </c>
      <c r="AA98" s="81" t="s">
        <v>267</v>
      </c>
      <c r="AB98" s="139">
        <v>2561</v>
      </c>
      <c r="AC98" s="139">
        <v>2531</v>
      </c>
      <c r="AD98" s="139">
        <v>2179</v>
      </c>
      <c r="AE98" s="139">
        <v>1644</v>
      </c>
      <c r="AF98" s="139">
        <v>1442</v>
      </c>
      <c r="AG98" s="139">
        <v>10357</v>
      </c>
      <c r="AH98" s="139">
        <v>4948</v>
      </c>
      <c r="AI98" s="139">
        <v>580</v>
      </c>
      <c r="AJ98" s="139">
        <v>5528</v>
      </c>
      <c r="AK98" s="139">
        <v>3427</v>
      </c>
      <c r="AL98" s="139">
        <v>2487</v>
      </c>
      <c r="AM98" s="139">
        <v>74</v>
      </c>
      <c r="AN98" s="139">
        <v>176</v>
      </c>
      <c r="AO98" s="139">
        <v>6164</v>
      </c>
      <c r="AP98" s="139">
        <v>122</v>
      </c>
      <c r="AQ98" s="139">
        <v>2469</v>
      </c>
      <c r="AR98" s="139">
        <v>2244</v>
      </c>
      <c r="AS98" s="139">
        <v>225</v>
      </c>
      <c r="AU98" s="99"/>
    </row>
    <row r="99" spans="1:47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U99" s="99"/>
    </row>
    <row r="100" spans="1:45" ht="15" customHeight="1">
      <c r="A100" s="82" t="s">
        <v>405</v>
      </c>
      <c r="B100" s="140">
        <v>7935</v>
      </c>
      <c r="C100" s="140">
        <v>3829</v>
      </c>
      <c r="D100" s="140">
        <v>7038</v>
      </c>
      <c r="E100" s="140">
        <v>3484</v>
      </c>
      <c r="F100" s="140">
        <v>3396</v>
      </c>
      <c r="G100" s="140">
        <v>1729</v>
      </c>
      <c r="H100" s="140">
        <v>1786</v>
      </c>
      <c r="I100" s="140">
        <v>877</v>
      </c>
      <c r="J100" s="140">
        <v>1614</v>
      </c>
      <c r="K100" s="140">
        <v>792</v>
      </c>
      <c r="L100" s="139">
        <v>21769</v>
      </c>
      <c r="M100" s="139">
        <v>10711</v>
      </c>
      <c r="N100" s="82" t="s">
        <v>405</v>
      </c>
      <c r="O100" s="140">
        <v>132</v>
      </c>
      <c r="P100" s="140">
        <v>70</v>
      </c>
      <c r="Q100" s="140">
        <v>1352</v>
      </c>
      <c r="R100" s="140">
        <v>683</v>
      </c>
      <c r="S100" s="140">
        <v>921</v>
      </c>
      <c r="T100" s="140">
        <v>453</v>
      </c>
      <c r="U100" s="140">
        <v>3</v>
      </c>
      <c r="V100" s="140">
        <v>1</v>
      </c>
      <c r="W100" s="140">
        <v>392</v>
      </c>
      <c r="X100" s="140">
        <v>193</v>
      </c>
      <c r="Y100" s="139">
        <v>2800</v>
      </c>
      <c r="Z100" s="139">
        <v>1400</v>
      </c>
      <c r="AA100" s="82" t="s">
        <v>405</v>
      </c>
      <c r="AB100" s="361">
        <v>127</v>
      </c>
      <c r="AC100" s="361">
        <v>123</v>
      </c>
      <c r="AD100" s="361">
        <v>100</v>
      </c>
      <c r="AE100" s="361">
        <v>77</v>
      </c>
      <c r="AF100" s="361">
        <v>62</v>
      </c>
      <c r="AG100" s="361">
        <v>489</v>
      </c>
      <c r="AH100" s="82">
        <v>240</v>
      </c>
      <c r="AI100" s="82">
        <v>35</v>
      </c>
      <c r="AJ100" s="15">
        <v>275</v>
      </c>
      <c r="AK100" s="82">
        <v>209</v>
      </c>
      <c r="AL100" s="82">
        <v>146</v>
      </c>
      <c r="AM100" s="82">
        <v>0</v>
      </c>
      <c r="AN100" s="82">
        <v>27</v>
      </c>
      <c r="AO100" s="15">
        <v>382</v>
      </c>
      <c r="AP100" s="82">
        <v>2</v>
      </c>
      <c r="AQ100" s="307">
        <v>117</v>
      </c>
      <c r="AR100" s="107">
        <v>99</v>
      </c>
      <c r="AS100" s="107">
        <v>18</v>
      </c>
    </row>
    <row r="101" spans="1:45" ht="15" customHeight="1">
      <c r="A101" s="82" t="s">
        <v>55</v>
      </c>
      <c r="B101" s="140">
        <v>1294</v>
      </c>
      <c r="C101" s="140">
        <v>628</v>
      </c>
      <c r="D101" s="140">
        <v>1031</v>
      </c>
      <c r="E101" s="140">
        <v>488</v>
      </c>
      <c r="F101" s="140">
        <v>609</v>
      </c>
      <c r="G101" s="140">
        <v>275</v>
      </c>
      <c r="H101" s="140">
        <v>310</v>
      </c>
      <c r="I101" s="140">
        <v>149</v>
      </c>
      <c r="J101" s="140">
        <v>202</v>
      </c>
      <c r="K101" s="140">
        <v>93</v>
      </c>
      <c r="L101" s="139">
        <v>3446</v>
      </c>
      <c r="M101" s="139">
        <v>1633</v>
      </c>
      <c r="N101" s="82" t="s">
        <v>55</v>
      </c>
      <c r="O101" s="140">
        <v>536</v>
      </c>
      <c r="P101" s="140">
        <v>254</v>
      </c>
      <c r="Q101" s="140">
        <v>222</v>
      </c>
      <c r="R101" s="140">
        <v>111</v>
      </c>
      <c r="S101" s="140">
        <v>119</v>
      </c>
      <c r="T101" s="140">
        <v>56</v>
      </c>
      <c r="U101" s="140">
        <v>41</v>
      </c>
      <c r="V101" s="140">
        <v>23</v>
      </c>
      <c r="W101" s="140">
        <v>49</v>
      </c>
      <c r="X101" s="140">
        <v>22</v>
      </c>
      <c r="Y101" s="139">
        <v>967</v>
      </c>
      <c r="Z101" s="139">
        <v>466</v>
      </c>
      <c r="AA101" s="82" t="s">
        <v>55</v>
      </c>
      <c r="AB101" s="361">
        <v>30</v>
      </c>
      <c r="AC101" s="361">
        <v>31</v>
      </c>
      <c r="AD101" s="361">
        <v>27</v>
      </c>
      <c r="AE101" s="361">
        <v>22</v>
      </c>
      <c r="AF101" s="361">
        <v>17</v>
      </c>
      <c r="AG101" s="361">
        <v>127</v>
      </c>
      <c r="AH101" s="82">
        <v>30</v>
      </c>
      <c r="AI101" s="82">
        <v>10</v>
      </c>
      <c r="AJ101" s="15">
        <v>40</v>
      </c>
      <c r="AK101" s="82">
        <v>38</v>
      </c>
      <c r="AL101" s="82">
        <v>28</v>
      </c>
      <c r="AM101" s="82">
        <v>0</v>
      </c>
      <c r="AN101" s="82">
        <v>0</v>
      </c>
      <c r="AO101" s="15">
        <v>66</v>
      </c>
      <c r="AP101" s="82">
        <v>1</v>
      </c>
      <c r="AQ101" s="307">
        <v>35</v>
      </c>
      <c r="AR101" s="107">
        <v>28</v>
      </c>
      <c r="AS101" s="107">
        <v>7</v>
      </c>
    </row>
    <row r="102" spans="1:45" ht="15" customHeight="1">
      <c r="A102" s="82" t="s">
        <v>56</v>
      </c>
      <c r="B102" s="140">
        <v>8300</v>
      </c>
      <c r="C102" s="140">
        <v>4054</v>
      </c>
      <c r="D102" s="140">
        <v>7359</v>
      </c>
      <c r="E102" s="140">
        <v>3624</v>
      </c>
      <c r="F102" s="140">
        <v>4025</v>
      </c>
      <c r="G102" s="140">
        <v>1926</v>
      </c>
      <c r="H102" s="140">
        <v>2030</v>
      </c>
      <c r="I102" s="140">
        <v>1003</v>
      </c>
      <c r="J102" s="140">
        <v>1774</v>
      </c>
      <c r="K102" s="140">
        <v>802</v>
      </c>
      <c r="L102" s="139">
        <v>23488</v>
      </c>
      <c r="M102" s="139">
        <v>11409</v>
      </c>
      <c r="N102" s="82" t="s">
        <v>56</v>
      </c>
      <c r="O102" s="140">
        <v>930</v>
      </c>
      <c r="P102" s="140">
        <v>461</v>
      </c>
      <c r="Q102" s="140">
        <v>1479</v>
      </c>
      <c r="R102" s="140">
        <v>689</v>
      </c>
      <c r="S102" s="140">
        <v>1227</v>
      </c>
      <c r="T102" s="140">
        <v>583</v>
      </c>
      <c r="U102" s="140">
        <v>124</v>
      </c>
      <c r="V102" s="140">
        <v>57</v>
      </c>
      <c r="W102" s="140">
        <v>445</v>
      </c>
      <c r="X102" s="140">
        <v>198</v>
      </c>
      <c r="Y102" s="139">
        <v>4205</v>
      </c>
      <c r="Z102" s="139">
        <v>1988</v>
      </c>
      <c r="AA102" s="82" t="s">
        <v>56</v>
      </c>
      <c r="AB102" s="361">
        <v>184</v>
      </c>
      <c r="AC102" s="361">
        <v>188</v>
      </c>
      <c r="AD102" s="361">
        <v>167</v>
      </c>
      <c r="AE102" s="361">
        <v>104</v>
      </c>
      <c r="AF102" s="361">
        <v>102</v>
      </c>
      <c r="AG102" s="361">
        <v>745</v>
      </c>
      <c r="AH102" s="82">
        <v>340</v>
      </c>
      <c r="AI102" s="82">
        <v>28</v>
      </c>
      <c r="AJ102" s="15">
        <v>368</v>
      </c>
      <c r="AK102" s="82">
        <v>167</v>
      </c>
      <c r="AL102" s="82">
        <v>225</v>
      </c>
      <c r="AM102" s="82">
        <v>4</v>
      </c>
      <c r="AN102" s="82">
        <v>0</v>
      </c>
      <c r="AO102" s="15">
        <v>396</v>
      </c>
      <c r="AP102" s="82">
        <v>4</v>
      </c>
      <c r="AQ102" s="307">
        <v>176</v>
      </c>
      <c r="AR102" s="107">
        <v>169</v>
      </c>
      <c r="AS102" s="107">
        <v>7</v>
      </c>
    </row>
    <row r="103" spans="1:45" ht="15" customHeight="1">
      <c r="A103" s="82" t="s">
        <v>57</v>
      </c>
      <c r="B103" s="140">
        <v>1653</v>
      </c>
      <c r="C103" s="140">
        <v>862</v>
      </c>
      <c r="D103" s="140">
        <v>936</v>
      </c>
      <c r="E103" s="140">
        <v>463</v>
      </c>
      <c r="F103" s="140">
        <v>511</v>
      </c>
      <c r="G103" s="140">
        <v>249</v>
      </c>
      <c r="H103" s="140">
        <v>255</v>
      </c>
      <c r="I103" s="140">
        <v>122</v>
      </c>
      <c r="J103" s="140">
        <v>228</v>
      </c>
      <c r="K103" s="140">
        <v>117</v>
      </c>
      <c r="L103" s="139">
        <v>3583</v>
      </c>
      <c r="M103" s="139">
        <v>1813</v>
      </c>
      <c r="N103" s="82" t="s">
        <v>57</v>
      </c>
      <c r="O103" s="140">
        <v>60</v>
      </c>
      <c r="P103" s="140">
        <v>28</v>
      </c>
      <c r="Q103" s="140">
        <v>161</v>
      </c>
      <c r="R103" s="140">
        <v>76</v>
      </c>
      <c r="S103" s="140">
        <v>130</v>
      </c>
      <c r="T103" s="140">
        <v>56</v>
      </c>
      <c r="U103" s="140">
        <v>11</v>
      </c>
      <c r="V103" s="140">
        <v>5</v>
      </c>
      <c r="W103" s="140">
        <v>54</v>
      </c>
      <c r="X103" s="140">
        <v>23</v>
      </c>
      <c r="Y103" s="139">
        <v>416</v>
      </c>
      <c r="Z103" s="139">
        <v>188</v>
      </c>
      <c r="AA103" s="82" t="s">
        <v>57</v>
      </c>
      <c r="AB103" s="361">
        <v>29</v>
      </c>
      <c r="AC103" s="361">
        <v>23</v>
      </c>
      <c r="AD103" s="361">
        <v>18</v>
      </c>
      <c r="AE103" s="361">
        <v>16</v>
      </c>
      <c r="AF103" s="361">
        <v>15</v>
      </c>
      <c r="AG103" s="361">
        <v>101</v>
      </c>
      <c r="AH103" s="82">
        <v>43</v>
      </c>
      <c r="AI103" s="82">
        <v>5</v>
      </c>
      <c r="AJ103" s="15">
        <v>48</v>
      </c>
      <c r="AK103" s="82">
        <v>41</v>
      </c>
      <c r="AL103" s="82">
        <v>9</v>
      </c>
      <c r="AM103" s="82">
        <v>5</v>
      </c>
      <c r="AN103" s="82">
        <v>0</v>
      </c>
      <c r="AO103" s="15">
        <v>55</v>
      </c>
      <c r="AP103" s="82">
        <v>1</v>
      </c>
      <c r="AQ103" s="307">
        <v>42</v>
      </c>
      <c r="AR103" s="107">
        <v>22</v>
      </c>
      <c r="AS103" s="107">
        <v>20</v>
      </c>
    </row>
    <row r="104" spans="1:45" ht="15" customHeight="1">
      <c r="A104" s="82" t="s">
        <v>58</v>
      </c>
      <c r="B104" s="140">
        <v>7321</v>
      </c>
      <c r="C104" s="140">
        <v>3563</v>
      </c>
      <c r="D104" s="140">
        <v>10414</v>
      </c>
      <c r="E104" s="140">
        <v>5007</v>
      </c>
      <c r="F104" s="140">
        <v>5309</v>
      </c>
      <c r="G104" s="140">
        <v>2556</v>
      </c>
      <c r="H104" s="140">
        <v>2510</v>
      </c>
      <c r="I104" s="140">
        <v>1188</v>
      </c>
      <c r="J104" s="140">
        <v>2271</v>
      </c>
      <c r="K104" s="140">
        <v>1093</v>
      </c>
      <c r="L104" s="139">
        <v>27825</v>
      </c>
      <c r="M104" s="139">
        <v>13407</v>
      </c>
      <c r="N104" s="82" t="s">
        <v>58</v>
      </c>
      <c r="O104" s="140">
        <v>78</v>
      </c>
      <c r="P104" s="140">
        <v>47</v>
      </c>
      <c r="Q104" s="140">
        <v>1721</v>
      </c>
      <c r="R104" s="140">
        <v>806</v>
      </c>
      <c r="S104" s="140">
        <v>1371</v>
      </c>
      <c r="T104" s="140">
        <v>660</v>
      </c>
      <c r="U104" s="140">
        <v>26</v>
      </c>
      <c r="V104" s="140">
        <v>15</v>
      </c>
      <c r="W104" s="140">
        <v>290</v>
      </c>
      <c r="X104" s="140">
        <v>142</v>
      </c>
      <c r="Y104" s="139">
        <v>3486</v>
      </c>
      <c r="Z104" s="139">
        <v>1670</v>
      </c>
      <c r="AA104" s="82" t="s">
        <v>58</v>
      </c>
      <c r="AB104" s="361">
        <v>170</v>
      </c>
      <c r="AC104" s="361">
        <v>208</v>
      </c>
      <c r="AD104" s="361">
        <v>159</v>
      </c>
      <c r="AE104" s="361">
        <v>119</v>
      </c>
      <c r="AF104" s="361">
        <v>93</v>
      </c>
      <c r="AG104" s="361">
        <v>749</v>
      </c>
      <c r="AH104" s="82">
        <v>374</v>
      </c>
      <c r="AI104" s="82">
        <v>34</v>
      </c>
      <c r="AJ104" s="15">
        <v>408</v>
      </c>
      <c r="AK104" s="82">
        <v>283</v>
      </c>
      <c r="AL104" s="82">
        <v>190</v>
      </c>
      <c r="AM104" s="82">
        <v>8</v>
      </c>
      <c r="AN104" s="82">
        <v>3</v>
      </c>
      <c r="AO104" s="15">
        <v>484</v>
      </c>
      <c r="AP104" s="82">
        <v>9</v>
      </c>
      <c r="AQ104" s="307">
        <v>155</v>
      </c>
      <c r="AR104" s="107">
        <v>154</v>
      </c>
      <c r="AS104" s="107">
        <v>1</v>
      </c>
    </row>
    <row r="105" spans="1:45" ht="15" customHeight="1">
      <c r="A105" s="82" t="s">
        <v>59</v>
      </c>
      <c r="B105" s="140">
        <v>7984</v>
      </c>
      <c r="C105" s="140">
        <v>3910</v>
      </c>
      <c r="D105" s="140">
        <v>7327</v>
      </c>
      <c r="E105" s="140">
        <v>3628</v>
      </c>
      <c r="F105" s="140">
        <v>5827</v>
      </c>
      <c r="G105" s="140">
        <v>2934</v>
      </c>
      <c r="H105" s="140">
        <v>3326</v>
      </c>
      <c r="I105" s="140">
        <v>1673</v>
      </c>
      <c r="J105" s="140">
        <v>3055</v>
      </c>
      <c r="K105" s="140">
        <v>1575</v>
      </c>
      <c r="L105" s="139">
        <v>27519</v>
      </c>
      <c r="M105" s="139">
        <v>13720</v>
      </c>
      <c r="N105" s="82" t="s">
        <v>59</v>
      </c>
      <c r="O105" s="140">
        <v>356</v>
      </c>
      <c r="P105" s="140">
        <v>173</v>
      </c>
      <c r="Q105" s="140">
        <v>1727</v>
      </c>
      <c r="R105" s="140">
        <v>800</v>
      </c>
      <c r="S105" s="140">
        <v>1976</v>
      </c>
      <c r="T105" s="140">
        <v>989</v>
      </c>
      <c r="U105" s="140">
        <v>179</v>
      </c>
      <c r="V105" s="140">
        <v>97</v>
      </c>
      <c r="W105" s="140">
        <v>820</v>
      </c>
      <c r="X105" s="140">
        <v>432</v>
      </c>
      <c r="Y105" s="139">
        <v>5058</v>
      </c>
      <c r="Z105" s="139">
        <v>2491</v>
      </c>
      <c r="AA105" s="82" t="s">
        <v>59</v>
      </c>
      <c r="AB105" s="361">
        <v>134</v>
      </c>
      <c r="AC105" s="361">
        <v>127</v>
      </c>
      <c r="AD105" s="361">
        <v>128</v>
      </c>
      <c r="AE105" s="361">
        <v>112</v>
      </c>
      <c r="AF105" s="361">
        <v>107</v>
      </c>
      <c r="AG105" s="361">
        <v>608</v>
      </c>
      <c r="AH105" s="82">
        <v>294</v>
      </c>
      <c r="AI105" s="82">
        <v>50</v>
      </c>
      <c r="AJ105" s="15">
        <v>344</v>
      </c>
      <c r="AK105" s="82">
        <v>209</v>
      </c>
      <c r="AL105" s="82">
        <v>139</v>
      </c>
      <c r="AM105" s="82">
        <v>3</v>
      </c>
      <c r="AN105" s="82">
        <v>5</v>
      </c>
      <c r="AO105" s="15">
        <v>356</v>
      </c>
      <c r="AP105" s="82">
        <v>13</v>
      </c>
      <c r="AQ105" s="307">
        <v>127</v>
      </c>
      <c r="AR105" s="107">
        <v>120</v>
      </c>
      <c r="AS105" s="107">
        <v>7</v>
      </c>
    </row>
    <row r="106" spans="1:45" ht="15" customHeight="1">
      <c r="A106" s="82" t="s">
        <v>60</v>
      </c>
      <c r="B106" s="140">
        <v>20582</v>
      </c>
      <c r="C106" s="140">
        <v>9974</v>
      </c>
      <c r="D106" s="140">
        <v>11100</v>
      </c>
      <c r="E106" s="140">
        <v>5419</v>
      </c>
      <c r="F106" s="140">
        <v>8746</v>
      </c>
      <c r="G106" s="140">
        <v>4221</v>
      </c>
      <c r="H106" s="140">
        <v>5473</v>
      </c>
      <c r="I106" s="140">
        <v>2695</v>
      </c>
      <c r="J106" s="140">
        <v>3899</v>
      </c>
      <c r="K106" s="140">
        <v>1780</v>
      </c>
      <c r="L106" s="139">
        <v>49800</v>
      </c>
      <c r="M106" s="139">
        <v>24089</v>
      </c>
      <c r="N106" s="82" t="s">
        <v>60</v>
      </c>
      <c r="O106" s="140">
        <v>9050</v>
      </c>
      <c r="P106" s="140">
        <v>4366</v>
      </c>
      <c r="Q106" s="140">
        <v>3478</v>
      </c>
      <c r="R106" s="140">
        <v>1681</v>
      </c>
      <c r="S106" s="140">
        <v>3119</v>
      </c>
      <c r="T106" s="140">
        <v>1499</v>
      </c>
      <c r="U106" s="140">
        <v>1529</v>
      </c>
      <c r="V106" s="140">
        <v>785</v>
      </c>
      <c r="W106" s="140">
        <v>1127</v>
      </c>
      <c r="X106" s="140">
        <v>514</v>
      </c>
      <c r="Y106" s="139">
        <v>18303</v>
      </c>
      <c r="Z106" s="139">
        <v>8845</v>
      </c>
      <c r="AA106" s="82" t="s">
        <v>60</v>
      </c>
      <c r="AB106" s="361">
        <v>305</v>
      </c>
      <c r="AC106" s="361">
        <v>282</v>
      </c>
      <c r="AD106" s="361">
        <v>271</v>
      </c>
      <c r="AE106" s="361">
        <v>219</v>
      </c>
      <c r="AF106" s="361">
        <v>192</v>
      </c>
      <c r="AG106" s="361">
        <v>1269</v>
      </c>
      <c r="AH106" s="82">
        <v>642</v>
      </c>
      <c r="AI106" s="82">
        <v>43</v>
      </c>
      <c r="AJ106" s="15">
        <v>685</v>
      </c>
      <c r="AK106" s="82">
        <v>334</v>
      </c>
      <c r="AL106" s="82">
        <v>295</v>
      </c>
      <c r="AM106" s="82">
        <v>6</v>
      </c>
      <c r="AN106" s="82">
        <v>17</v>
      </c>
      <c r="AO106" s="15">
        <v>652</v>
      </c>
      <c r="AP106" s="82">
        <v>5</v>
      </c>
      <c r="AQ106" s="307">
        <v>281</v>
      </c>
      <c r="AR106" s="107">
        <v>281</v>
      </c>
      <c r="AS106" s="107"/>
    </row>
    <row r="107" spans="1:45" ht="15" customHeight="1">
      <c r="A107" s="82" t="s">
        <v>61</v>
      </c>
      <c r="B107" s="140">
        <v>2306</v>
      </c>
      <c r="C107" s="140">
        <v>1149</v>
      </c>
      <c r="D107" s="140">
        <v>1004</v>
      </c>
      <c r="E107" s="140">
        <v>505</v>
      </c>
      <c r="F107" s="140">
        <v>468</v>
      </c>
      <c r="G107" s="140">
        <v>218</v>
      </c>
      <c r="H107" s="140">
        <v>228</v>
      </c>
      <c r="I107" s="140">
        <v>116</v>
      </c>
      <c r="J107" s="140">
        <v>194</v>
      </c>
      <c r="K107" s="140">
        <v>105</v>
      </c>
      <c r="L107" s="139">
        <v>4200</v>
      </c>
      <c r="M107" s="139">
        <v>2093</v>
      </c>
      <c r="N107" s="82" t="s">
        <v>61</v>
      </c>
      <c r="O107" s="140">
        <v>621</v>
      </c>
      <c r="P107" s="140">
        <v>286</v>
      </c>
      <c r="Q107" s="140">
        <v>155</v>
      </c>
      <c r="R107" s="140">
        <v>69</v>
      </c>
      <c r="S107" s="140">
        <v>69</v>
      </c>
      <c r="T107" s="140">
        <v>31</v>
      </c>
      <c r="U107" s="140">
        <v>32</v>
      </c>
      <c r="V107" s="140">
        <v>20</v>
      </c>
      <c r="W107" s="140">
        <v>27</v>
      </c>
      <c r="X107" s="140">
        <v>12</v>
      </c>
      <c r="Y107" s="139">
        <v>904</v>
      </c>
      <c r="Z107" s="139">
        <v>418</v>
      </c>
      <c r="AA107" s="82" t="s">
        <v>61</v>
      </c>
      <c r="AB107" s="361">
        <v>36</v>
      </c>
      <c r="AC107" s="361">
        <v>31</v>
      </c>
      <c r="AD107" s="361">
        <v>25</v>
      </c>
      <c r="AE107" s="361">
        <v>21</v>
      </c>
      <c r="AF107" s="361">
        <v>15</v>
      </c>
      <c r="AG107" s="361">
        <v>128</v>
      </c>
      <c r="AH107" s="82">
        <v>50</v>
      </c>
      <c r="AI107" s="82">
        <v>10</v>
      </c>
      <c r="AJ107" s="15">
        <v>60</v>
      </c>
      <c r="AK107" s="82">
        <v>56</v>
      </c>
      <c r="AL107" s="82">
        <v>8</v>
      </c>
      <c r="AM107" s="82">
        <v>4</v>
      </c>
      <c r="AN107" s="82">
        <v>1</v>
      </c>
      <c r="AO107" s="15">
        <v>69</v>
      </c>
      <c r="AP107" s="82">
        <v>3</v>
      </c>
      <c r="AQ107" s="307">
        <v>67</v>
      </c>
      <c r="AR107" s="107">
        <v>34</v>
      </c>
      <c r="AS107" s="107">
        <v>33</v>
      </c>
    </row>
    <row r="108" spans="1:45" ht="15" customHeight="1">
      <c r="A108" s="82" t="s">
        <v>62</v>
      </c>
      <c r="B108" s="140">
        <v>826</v>
      </c>
      <c r="C108" s="140">
        <v>426</v>
      </c>
      <c r="D108" s="140">
        <v>1315</v>
      </c>
      <c r="E108" s="140">
        <v>638</v>
      </c>
      <c r="F108" s="140">
        <v>438</v>
      </c>
      <c r="G108" s="140">
        <v>208</v>
      </c>
      <c r="H108" s="140">
        <v>153</v>
      </c>
      <c r="I108" s="140">
        <v>69</v>
      </c>
      <c r="J108" s="140">
        <v>127</v>
      </c>
      <c r="K108" s="140">
        <v>55</v>
      </c>
      <c r="L108" s="139">
        <v>2859</v>
      </c>
      <c r="M108" s="139">
        <v>1396</v>
      </c>
      <c r="N108" s="82" t="s">
        <v>62</v>
      </c>
      <c r="O108" s="140">
        <v>0</v>
      </c>
      <c r="P108" s="140">
        <v>0</v>
      </c>
      <c r="Q108" s="140">
        <v>166</v>
      </c>
      <c r="R108" s="140">
        <v>79</v>
      </c>
      <c r="S108" s="140">
        <v>145</v>
      </c>
      <c r="T108" s="140">
        <v>59</v>
      </c>
      <c r="U108" s="140">
        <v>0</v>
      </c>
      <c r="V108" s="140">
        <v>0</v>
      </c>
      <c r="W108" s="140">
        <v>26</v>
      </c>
      <c r="X108" s="140">
        <v>12</v>
      </c>
      <c r="Y108" s="139">
        <v>337</v>
      </c>
      <c r="Z108" s="139">
        <v>150</v>
      </c>
      <c r="AA108" s="82" t="s">
        <v>62</v>
      </c>
      <c r="AB108" s="361">
        <v>19</v>
      </c>
      <c r="AC108" s="361">
        <v>20</v>
      </c>
      <c r="AD108" s="361">
        <v>14</v>
      </c>
      <c r="AE108" s="361">
        <v>8</v>
      </c>
      <c r="AF108" s="361">
        <v>8</v>
      </c>
      <c r="AG108" s="361">
        <v>69</v>
      </c>
      <c r="AH108" s="82">
        <v>33</v>
      </c>
      <c r="AI108" s="82">
        <v>2</v>
      </c>
      <c r="AJ108" s="15">
        <v>35</v>
      </c>
      <c r="AK108" s="82">
        <v>24</v>
      </c>
      <c r="AL108" s="82">
        <v>13</v>
      </c>
      <c r="AM108" s="82">
        <v>0</v>
      </c>
      <c r="AN108" s="82">
        <v>0</v>
      </c>
      <c r="AO108" s="15">
        <v>37</v>
      </c>
      <c r="AP108" s="82">
        <v>0</v>
      </c>
      <c r="AQ108" s="307">
        <v>19</v>
      </c>
      <c r="AR108" s="107">
        <v>16</v>
      </c>
      <c r="AS108" s="107">
        <v>3</v>
      </c>
    </row>
    <row r="109" spans="1:45" ht="15" customHeight="1">
      <c r="A109" s="82" t="s">
        <v>63</v>
      </c>
      <c r="B109" s="140">
        <v>6283</v>
      </c>
      <c r="C109" s="140">
        <v>3075</v>
      </c>
      <c r="D109" s="140">
        <v>7938</v>
      </c>
      <c r="E109" s="140">
        <v>3827</v>
      </c>
      <c r="F109" s="140">
        <v>3562</v>
      </c>
      <c r="G109" s="140">
        <v>1865</v>
      </c>
      <c r="H109" s="140">
        <v>1367</v>
      </c>
      <c r="I109" s="140">
        <v>723</v>
      </c>
      <c r="J109" s="140">
        <v>1327</v>
      </c>
      <c r="K109" s="140">
        <v>685</v>
      </c>
      <c r="L109" s="139">
        <v>20477</v>
      </c>
      <c r="M109" s="139">
        <v>10175</v>
      </c>
      <c r="N109" s="82" t="s">
        <v>63</v>
      </c>
      <c r="O109" s="140">
        <v>919</v>
      </c>
      <c r="P109" s="140">
        <v>455</v>
      </c>
      <c r="Q109" s="140">
        <v>1698</v>
      </c>
      <c r="R109" s="140">
        <v>787</v>
      </c>
      <c r="S109" s="140">
        <v>1233</v>
      </c>
      <c r="T109" s="140">
        <v>671</v>
      </c>
      <c r="U109" s="140">
        <v>58</v>
      </c>
      <c r="V109" s="140">
        <v>27</v>
      </c>
      <c r="W109" s="140">
        <v>210</v>
      </c>
      <c r="X109" s="140">
        <v>129</v>
      </c>
      <c r="Y109" s="139">
        <v>4118</v>
      </c>
      <c r="Z109" s="139">
        <v>2069</v>
      </c>
      <c r="AA109" s="82" t="s">
        <v>63</v>
      </c>
      <c r="AB109" s="361">
        <v>149</v>
      </c>
      <c r="AC109" s="361">
        <v>173</v>
      </c>
      <c r="AD109" s="361">
        <v>129</v>
      </c>
      <c r="AE109" s="361">
        <v>70</v>
      </c>
      <c r="AF109" s="361">
        <v>58</v>
      </c>
      <c r="AG109" s="361">
        <v>579</v>
      </c>
      <c r="AH109" s="82">
        <v>274</v>
      </c>
      <c r="AI109" s="82">
        <v>42</v>
      </c>
      <c r="AJ109" s="15">
        <v>316</v>
      </c>
      <c r="AK109" s="82">
        <v>163</v>
      </c>
      <c r="AL109" s="82">
        <v>150</v>
      </c>
      <c r="AM109" s="82">
        <v>2</v>
      </c>
      <c r="AN109" s="82">
        <v>38</v>
      </c>
      <c r="AO109" s="15">
        <v>353</v>
      </c>
      <c r="AP109" s="82">
        <v>6</v>
      </c>
      <c r="AQ109" s="307">
        <v>161</v>
      </c>
      <c r="AR109" s="107">
        <v>140</v>
      </c>
      <c r="AS109" s="107">
        <v>21</v>
      </c>
    </row>
    <row r="110" spans="1:45" ht="15" customHeight="1">
      <c r="A110" s="82" t="s">
        <v>64</v>
      </c>
      <c r="B110" s="140">
        <v>2049</v>
      </c>
      <c r="C110" s="140">
        <v>1010</v>
      </c>
      <c r="D110" s="140">
        <v>2232</v>
      </c>
      <c r="E110" s="140">
        <v>1076</v>
      </c>
      <c r="F110" s="140">
        <v>2446</v>
      </c>
      <c r="G110" s="140">
        <v>1183</v>
      </c>
      <c r="H110" s="140">
        <v>1865</v>
      </c>
      <c r="I110" s="140">
        <v>914</v>
      </c>
      <c r="J110" s="140">
        <v>2090</v>
      </c>
      <c r="K110" s="140">
        <v>1048</v>
      </c>
      <c r="L110" s="139">
        <v>10682</v>
      </c>
      <c r="M110" s="139">
        <v>5231</v>
      </c>
      <c r="N110" s="82" t="s">
        <v>64</v>
      </c>
      <c r="O110" s="140">
        <v>293</v>
      </c>
      <c r="P110" s="140">
        <v>127</v>
      </c>
      <c r="Q110" s="140">
        <v>519</v>
      </c>
      <c r="R110" s="140">
        <v>206</v>
      </c>
      <c r="S110" s="140">
        <v>649</v>
      </c>
      <c r="T110" s="140">
        <v>292</v>
      </c>
      <c r="U110" s="140">
        <v>327</v>
      </c>
      <c r="V110" s="140">
        <v>153</v>
      </c>
      <c r="W110" s="140">
        <v>402</v>
      </c>
      <c r="X110" s="140">
        <v>203</v>
      </c>
      <c r="Y110" s="139">
        <v>2190</v>
      </c>
      <c r="Z110" s="139">
        <v>981</v>
      </c>
      <c r="AA110" s="82" t="s">
        <v>64</v>
      </c>
      <c r="AB110" s="361">
        <v>36</v>
      </c>
      <c r="AC110" s="361">
        <v>38</v>
      </c>
      <c r="AD110" s="361">
        <v>39</v>
      </c>
      <c r="AE110" s="361">
        <v>32</v>
      </c>
      <c r="AF110" s="361">
        <v>38</v>
      </c>
      <c r="AG110" s="361">
        <v>183</v>
      </c>
      <c r="AH110" s="82">
        <v>138</v>
      </c>
      <c r="AI110" s="82">
        <v>7</v>
      </c>
      <c r="AJ110" s="15">
        <v>145</v>
      </c>
      <c r="AK110" s="82">
        <v>184</v>
      </c>
      <c r="AL110" s="82">
        <v>0</v>
      </c>
      <c r="AM110" s="82">
        <v>0</v>
      </c>
      <c r="AN110" s="82">
        <v>0</v>
      </c>
      <c r="AO110" s="15">
        <v>184</v>
      </c>
      <c r="AP110" s="82">
        <v>34</v>
      </c>
      <c r="AQ110" s="307">
        <v>13</v>
      </c>
      <c r="AR110" s="107">
        <v>13</v>
      </c>
      <c r="AS110" s="107"/>
    </row>
    <row r="111" spans="1:45" ht="15" customHeight="1">
      <c r="A111" s="82" t="s">
        <v>65</v>
      </c>
      <c r="B111" s="140">
        <v>3773</v>
      </c>
      <c r="C111" s="140">
        <v>1873</v>
      </c>
      <c r="D111" s="140">
        <v>2702</v>
      </c>
      <c r="E111" s="140">
        <v>1293</v>
      </c>
      <c r="F111" s="140">
        <v>1561</v>
      </c>
      <c r="G111" s="140">
        <v>749</v>
      </c>
      <c r="H111" s="140">
        <v>842</v>
      </c>
      <c r="I111" s="140">
        <v>436</v>
      </c>
      <c r="J111" s="140">
        <v>737</v>
      </c>
      <c r="K111" s="140">
        <v>396</v>
      </c>
      <c r="L111" s="139">
        <v>9615</v>
      </c>
      <c r="M111" s="139">
        <v>4747</v>
      </c>
      <c r="N111" s="82" t="s">
        <v>65</v>
      </c>
      <c r="O111" s="140">
        <v>865</v>
      </c>
      <c r="P111" s="140">
        <v>409</v>
      </c>
      <c r="Q111" s="140">
        <v>607</v>
      </c>
      <c r="R111" s="140">
        <v>280</v>
      </c>
      <c r="S111" s="140">
        <v>434</v>
      </c>
      <c r="T111" s="140">
        <v>215</v>
      </c>
      <c r="U111" s="140">
        <v>186</v>
      </c>
      <c r="V111" s="140">
        <v>106</v>
      </c>
      <c r="W111" s="140">
        <v>203</v>
      </c>
      <c r="X111" s="140">
        <v>109</v>
      </c>
      <c r="Y111" s="139">
        <v>2295</v>
      </c>
      <c r="Z111" s="139">
        <v>1119</v>
      </c>
      <c r="AA111" s="82" t="s">
        <v>65</v>
      </c>
      <c r="AB111" s="361">
        <v>76</v>
      </c>
      <c r="AC111" s="361">
        <v>71</v>
      </c>
      <c r="AD111" s="361">
        <v>59</v>
      </c>
      <c r="AE111" s="361">
        <v>34</v>
      </c>
      <c r="AF111" s="361">
        <v>36</v>
      </c>
      <c r="AG111" s="361">
        <v>276</v>
      </c>
      <c r="AH111" s="82">
        <v>106</v>
      </c>
      <c r="AI111" s="82">
        <v>35</v>
      </c>
      <c r="AJ111" s="15">
        <v>141</v>
      </c>
      <c r="AK111" s="82">
        <v>118</v>
      </c>
      <c r="AL111" s="82">
        <v>71</v>
      </c>
      <c r="AM111" s="82">
        <v>2</v>
      </c>
      <c r="AN111" s="82">
        <v>4</v>
      </c>
      <c r="AO111" s="15">
        <v>195</v>
      </c>
      <c r="AP111" s="82">
        <v>0</v>
      </c>
      <c r="AQ111" s="307">
        <v>79</v>
      </c>
      <c r="AR111" s="107">
        <v>68</v>
      </c>
      <c r="AS111" s="107">
        <v>11</v>
      </c>
    </row>
    <row r="112" spans="1:45" ht="15" customHeight="1">
      <c r="A112" s="82" t="s">
        <v>66</v>
      </c>
      <c r="B112" s="140">
        <v>4207</v>
      </c>
      <c r="C112" s="140">
        <v>1993</v>
      </c>
      <c r="D112" s="140">
        <v>2134</v>
      </c>
      <c r="E112" s="140">
        <v>1055</v>
      </c>
      <c r="F112" s="140">
        <v>1318</v>
      </c>
      <c r="G112" s="140">
        <v>662</v>
      </c>
      <c r="H112" s="140">
        <v>661</v>
      </c>
      <c r="I112" s="140">
        <v>343</v>
      </c>
      <c r="J112" s="140">
        <v>596</v>
      </c>
      <c r="K112" s="140">
        <v>336</v>
      </c>
      <c r="L112" s="139">
        <v>8916</v>
      </c>
      <c r="M112" s="139">
        <v>4389</v>
      </c>
      <c r="N112" s="82" t="s">
        <v>66</v>
      </c>
      <c r="O112" s="140">
        <v>1203</v>
      </c>
      <c r="P112" s="140">
        <v>586</v>
      </c>
      <c r="Q112" s="140">
        <v>522</v>
      </c>
      <c r="R112" s="140">
        <v>281</v>
      </c>
      <c r="S112" s="140">
        <v>439</v>
      </c>
      <c r="T112" s="140">
        <v>196</v>
      </c>
      <c r="U112" s="140">
        <v>172</v>
      </c>
      <c r="V112" s="140">
        <v>79</v>
      </c>
      <c r="W112" s="140">
        <v>152</v>
      </c>
      <c r="X112" s="140">
        <v>89</v>
      </c>
      <c r="Y112" s="139">
        <v>2488</v>
      </c>
      <c r="Z112" s="139">
        <v>1231</v>
      </c>
      <c r="AA112" s="82" t="s">
        <v>66</v>
      </c>
      <c r="AB112" s="361">
        <v>70</v>
      </c>
      <c r="AC112" s="361">
        <v>57</v>
      </c>
      <c r="AD112" s="361">
        <v>48</v>
      </c>
      <c r="AE112" s="361">
        <v>35</v>
      </c>
      <c r="AF112" s="361">
        <v>28</v>
      </c>
      <c r="AG112" s="361">
        <v>238</v>
      </c>
      <c r="AH112" s="82">
        <v>98</v>
      </c>
      <c r="AI112" s="82">
        <v>15</v>
      </c>
      <c r="AJ112" s="15">
        <v>113</v>
      </c>
      <c r="AK112" s="82">
        <v>103</v>
      </c>
      <c r="AL112" s="82">
        <v>21</v>
      </c>
      <c r="AM112" s="82">
        <v>19</v>
      </c>
      <c r="AN112" s="82">
        <v>2</v>
      </c>
      <c r="AO112" s="15">
        <v>145</v>
      </c>
      <c r="AP112" s="82">
        <v>2</v>
      </c>
      <c r="AQ112" s="307">
        <v>85</v>
      </c>
      <c r="AR112" s="107">
        <v>55</v>
      </c>
      <c r="AS112" s="107">
        <v>30</v>
      </c>
    </row>
    <row r="113" spans="1:45" ht="15" customHeight="1">
      <c r="A113" s="82" t="s">
        <v>67</v>
      </c>
      <c r="B113" s="140">
        <v>8513</v>
      </c>
      <c r="C113" s="140">
        <v>4177</v>
      </c>
      <c r="D113" s="140">
        <v>6209</v>
      </c>
      <c r="E113" s="140">
        <v>2937</v>
      </c>
      <c r="F113" s="140">
        <v>3642</v>
      </c>
      <c r="G113" s="140">
        <v>1651</v>
      </c>
      <c r="H113" s="140">
        <v>1690</v>
      </c>
      <c r="I113" s="140">
        <v>731</v>
      </c>
      <c r="J113" s="140">
        <v>1414</v>
      </c>
      <c r="K113" s="140">
        <v>550</v>
      </c>
      <c r="L113" s="139">
        <v>21468</v>
      </c>
      <c r="M113" s="139">
        <v>10046</v>
      </c>
      <c r="N113" s="82" t="s">
        <v>67</v>
      </c>
      <c r="O113" s="140">
        <v>747</v>
      </c>
      <c r="P113" s="140">
        <v>360</v>
      </c>
      <c r="Q113" s="140">
        <v>1225</v>
      </c>
      <c r="R113" s="140">
        <v>563</v>
      </c>
      <c r="S113" s="140">
        <v>1025</v>
      </c>
      <c r="T113" s="140">
        <v>482</v>
      </c>
      <c r="U113" s="140">
        <v>122</v>
      </c>
      <c r="V113" s="140">
        <v>50</v>
      </c>
      <c r="W113" s="140">
        <v>240</v>
      </c>
      <c r="X113" s="140">
        <v>91</v>
      </c>
      <c r="Y113" s="139">
        <v>3359</v>
      </c>
      <c r="Z113" s="139">
        <v>1546</v>
      </c>
      <c r="AA113" s="82" t="s">
        <v>67</v>
      </c>
      <c r="AB113" s="467">
        <v>127</v>
      </c>
      <c r="AC113" s="467">
        <v>114</v>
      </c>
      <c r="AD113" s="467">
        <v>105</v>
      </c>
      <c r="AE113" s="467">
        <v>88</v>
      </c>
      <c r="AF113" s="467">
        <v>79</v>
      </c>
      <c r="AG113" s="467">
        <v>513</v>
      </c>
      <c r="AH113" s="82">
        <v>240</v>
      </c>
      <c r="AI113" s="82">
        <v>28</v>
      </c>
      <c r="AJ113" s="331">
        <v>268</v>
      </c>
      <c r="AK113" s="82">
        <v>162</v>
      </c>
      <c r="AL113" s="82">
        <v>115</v>
      </c>
      <c r="AM113" s="82">
        <v>1</v>
      </c>
      <c r="AN113" s="82">
        <v>15</v>
      </c>
      <c r="AO113" s="331">
        <v>293</v>
      </c>
      <c r="AP113" s="82">
        <v>3</v>
      </c>
      <c r="AQ113" s="469">
        <v>103</v>
      </c>
      <c r="AR113" s="107">
        <v>99</v>
      </c>
      <c r="AS113" s="107">
        <v>4</v>
      </c>
    </row>
    <row r="114" spans="1:45" ht="15" customHeight="1">
      <c r="A114" s="82" t="s">
        <v>68</v>
      </c>
      <c r="B114" s="140">
        <v>23753</v>
      </c>
      <c r="C114" s="140">
        <v>11734</v>
      </c>
      <c r="D114" s="140">
        <v>14301</v>
      </c>
      <c r="E114" s="140">
        <v>7038</v>
      </c>
      <c r="F114" s="140">
        <v>10066</v>
      </c>
      <c r="G114" s="140">
        <v>4785</v>
      </c>
      <c r="H114" s="140">
        <v>6134</v>
      </c>
      <c r="I114" s="140">
        <v>2948</v>
      </c>
      <c r="J114" s="140">
        <v>5078</v>
      </c>
      <c r="K114" s="140">
        <v>2267</v>
      </c>
      <c r="L114" s="139">
        <v>59332</v>
      </c>
      <c r="M114" s="139">
        <v>28772</v>
      </c>
      <c r="N114" s="82" t="s">
        <v>68</v>
      </c>
      <c r="O114" s="140">
        <v>9064</v>
      </c>
      <c r="P114" s="140">
        <v>4466</v>
      </c>
      <c r="Q114" s="140">
        <v>3852</v>
      </c>
      <c r="R114" s="140">
        <v>1908</v>
      </c>
      <c r="S114" s="140">
        <v>3504</v>
      </c>
      <c r="T114" s="140">
        <v>1671</v>
      </c>
      <c r="U114" s="140">
        <v>1532</v>
      </c>
      <c r="V114" s="140">
        <v>737</v>
      </c>
      <c r="W114" s="140">
        <v>1659</v>
      </c>
      <c r="X114" s="140">
        <v>740</v>
      </c>
      <c r="Y114" s="139">
        <v>19611</v>
      </c>
      <c r="Z114" s="139">
        <v>9522</v>
      </c>
      <c r="AA114" s="82" t="s">
        <v>68</v>
      </c>
      <c r="AB114" s="361">
        <v>407</v>
      </c>
      <c r="AC114" s="361">
        <v>370</v>
      </c>
      <c r="AD114" s="361">
        <v>338</v>
      </c>
      <c r="AE114" s="361">
        <v>295</v>
      </c>
      <c r="AF114" s="361">
        <v>260</v>
      </c>
      <c r="AG114" s="361">
        <v>1670</v>
      </c>
      <c r="AH114" s="82">
        <v>810</v>
      </c>
      <c r="AI114" s="82">
        <v>83</v>
      </c>
      <c r="AJ114" s="15">
        <v>893</v>
      </c>
      <c r="AK114" s="82">
        <v>415</v>
      </c>
      <c r="AL114" s="82">
        <v>427</v>
      </c>
      <c r="AM114" s="82">
        <v>3</v>
      </c>
      <c r="AN114" s="82">
        <v>8</v>
      </c>
      <c r="AO114" s="15">
        <v>853</v>
      </c>
      <c r="AP114" s="82">
        <v>14</v>
      </c>
      <c r="AQ114" s="307">
        <v>377</v>
      </c>
      <c r="AR114" s="107">
        <v>367</v>
      </c>
      <c r="AS114" s="107">
        <v>10</v>
      </c>
    </row>
    <row r="115" spans="1:45" ht="15" customHeight="1">
      <c r="A115" s="82" t="s">
        <v>69</v>
      </c>
      <c r="B115" s="140">
        <v>8072</v>
      </c>
      <c r="C115" s="140">
        <v>4016</v>
      </c>
      <c r="D115" s="140">
        <v>7903</v>
      </c>
      <c r="E115" s="140">
        <v>3767</v>
      </c>
      <c r="F115" s="140">
        <v>4041</v>
      </c>
      <c r="G115" s="140">
        <v>2013</v>
      </c>
      <c r="H115" s="140">
        <v>2228</v>
      </c>
      <c r="I115" s="140">
        <v>1093</v>
      </c>
      <c r="J115" s="140">
        <v>2388</v>
      </c>
      <c r="K115" s="140">
        <v>1169</v>
      </c>
      <c r="L115" s="139">
        <v>24632</v>
      </c>
      <c r="M115" s="139">
        <v>12058</v>
      </c>
      <c r="N115" s="82" t="s">
        <v>69</v>
      </c>
      <c r="O115" s="140">
        <v>0</v>
      </c>
      <c r="P115" s="140">
        <v>0</v>
      </c>
      <c r="Q115" s="140">
        <v>1268</v>
      </c>
      <c r="R115" s="140">
        <v>593</v>
      </c>
      <c r="S115" s="140">
        <v>1118</v>
      </c>
      <c r="T115" s="140">
        <v>557</v>
      </c>
      <c r="U115" s="140">
        <v>1</v>
      </c>
      <c r="V115" s="140">
        <v>1</v>
      </c>
      <c r="W115" s="140">
        <v>555</v>
      </c>
      <c r="X115" s="140">
        <v>290</v>
      </c>
      <c r="Y115" s="139">
        <v>2942</v>
      </c>
      <c r="Z115" s="139">
        <v>1441</v>
      </c>
      <c r="AA115" s="82" t="s">
        <v>69</v>
      </c>
      <c r="AB115" s="361">
        <v>153</v>
      </c>
      <c r="AC115" s="361">
        <v>162</v>
      </c>
      <c r="AD115" s="361">
        <v>114</v>
      </c>
      <c r="AE115" s="361">
        <v>66</v>
      </c>
      <c r="AF115" s="361">
        <v>74</v>
      </c>
      <c r="AG115" s="361">
        <v>569</v>
      </c>
      <c r="AH115" s="82">
        <v>322</v>
      </c>
      <c r="AI115" s="82">
        <v>50</v>
      </c>
      <c r="AJ115" s="15">
        <v>372</v>
      </c>
      <c r="AK115" s="82">
        <v>257</v>
      </c>
      <c r="AL115" s="82">
        <v>161</v>
      </c>
      <c r="AM115" s="82">
        <v>1</v>
      </c>
      <c r="AN115" s="82">
        <v>39</v>
      </c>
      <c r="AO115" s="15">
        <v>458</v>
      </c>
      <c r="AP115" s="82">
        <v>12</v>
      </c>
      <c r="AQ115" s="307">
        <v>122</v>
      </c>
      <c r="AR115" s="107">
        <v>114</v>
      </c>
      <c r="AS115" s="107">
        <v>8</v>
      </c>
    </row>
    <row r="116" spans="1:45" ht="15" customHeight="1">
      <c r="A116" s="82" t="s">
        <v>70</v>
      </c>
      <c r="B116" s="140">
        <v>5207</v>
      </c>
      <c r="C116" s="140">
        <v>2565</v>
      </c>
      <c r="D116" s="140">
        <v>2397</v>
      </c>
      <c r="E116" s="140">
        <v>1233</v>
      </c>
      <c r="F116" s="140">
        <v>1530</v>
      </c>
      <c r="G116" s="140">
        <v>714</v>
      </c>
      <c r="H116" s="140">
        <v>851</v>
      </c>
      <c r="I116" s="140">
        <v>402</v>
      </c>
      <c r="J116" s="140">
        <v>564</v>
      </c>
      <c r="K116" s="140">
        <v>249</v>
      </c>
      <c r="L116" s="139">
        <v>10549</v>
      </c>
      <c r="M116" s="139">
        <v>5163</v>
      </c>
      <c r="N116" s="82" t="s">
        <v>70</v>
      </c>
      <c r="O116" s="140">
        <v>1846</v>
      </c>
      <c r="P116" s="140">
        <v>888</v>
      </c>
      <c r="Q116" s="140">
        <v>493</v>
      </c>
      <c r="R116" s="140">
        <v>231</v>
      </c>
      <c r="S116" s="140">
        <v>426</v>
      </c>
      <c r="T116" s="140">
        <v>195</v>
      </c>
      <c r="U116" s="140">
        <v>141</v>
      </c>
      <c r="V116" s="140">
        <v>65</v>
      </c>
      <c r="W116" s="140">
        <v>160</v>
      </c>
      <c r="X116" s="140">
        <v>61</v>
      </c>
      <c r="Y116" s="139">
        <v>3066</v>
      </c>
      <c r="Z116" s="139">
        <v>1440</v>
      </c>
      <c r="AA116" s="82" t="s">
        <v>70</v>
      </c>
      <c r="AB116" s="361">
        <v>86</v>
      </c>
      <c r="AC116" s="361">
        <v>77</v>
      </c>
      <c r="AD116" s="361">
        <v>69</v>
      </c>
      <c r="AE116" s="361">
        <v>30</v>
      </c>
      <c r="AF116" s="361">
        <v>27</v>
      </c>
      <c r="AG116" s="361">
        <v>289</v>
      </c>
      <c r="AH116" s="82">
        <v>119</v>
      </c>
      <c r="AI116" s="82">
        <v>29</v>
      </c>
      <c r="AJ116" s="15">
        <v>148</v>
      </c>
      <c r="AK116" s="82">
        <v>107</v>
      </c>
      <c r="AL116" s="82">
        <v>84</v>
      </c>
      <c r="AM116" s="82">
        <v>0</v>
      </c>
      <c r="AN116" s="82">
        <v>6</v>
      </c>
      <c r="AO116" s="15">
        <v>197</v>
      </c>
      <c r="AP116" s="82">
        <v>4</v>
      </c>
      <c r="AQ116" s="307">
        <v>84</v>
      </c>
      <c r="AR116" s="107">
        <v>79</v>
      </c>
      <c r="AS116" s="107">
        <v>5</v>
      </c>
    </row>
    <row r="117" spans="1:45" ht="15" customHeight="1">
      <c r="A117" s="82" t="s">
        <v>71</v>
      </c>
      <c r="B117" s="140">
        <v>1277</v>
      </c>
      <c r="C117" s="140">
        <v>591</v>
      </c>
      <c r="D117" s="140">
        <v>815</v>
      </c>
      <c r="E117" s="140">
        <v>358</v>
      </c>
      <c r="F117" s="140">
        <v>348</v>
      </c>
      <c r="G117" s="140">
        <v>157</v>
      </c>
      <c r="H117" s="140">
        <v>132</v>
      </c>
      <c r="I117" s="140">
        <v>62</v>
      </c>
      <c r="J117" s="140">
        <v>88</v>
      </c>
      <c r="K117" s="140">
        <v>45</v>
      </c>
      <c r="L117" s="139">
        <v>2660</v>
      </c>
      <c r="M117" s="139">
        <v>1213</v>
      </c>
      <c r="N117" s="82" t="s">
        <v>71</v>
      </c>
      <c r="O117" s="140">
        <v>17</v>
      </c>
      <c r="P117" s="140">
        <v>5</v>
      </c>
      <c r="Q117" s="140">
        <v>168</v>
      </c>
      <c r="R117" s="140">
        <v>80</v>
      </c>
      <c r="S117" s="140">
        <v>45</v>
      </c>
      <c r="T117" s="140">
        <v>14</v>
      </c>
      <c r="U117" s="140">
        <v>15</v>
      </c>
      <c r="V117" s="140">
        <v>9</v>
      </c>
      <c r="W117" s="140">
        <v>29</v>
      </c>
      <c r="X117" s="140">
        <v>17</v>
      </c>
      <c r="Y117" s="139">
        <v>274</v>
      </c>
      <c r="Z117" s="139">
        <v>125</v>
      </c>
      <c r="AA117" s="82" t="s">
        <v>71</v>
      </c>
      <c r="AB117" s="361">
        <v>28</v>
      </c>
      <c r="AC117" s="361">
        <v>28</v>
      </c>
      <c r="AD117" s="361">
        <v>23</v>
      </c>
      <c r="AE117" s="361">
        <v>6</v>
      </c>
      <c r="AF117" s="361">
        <v>6</v>
      </c>
      <c r="AG117" s="361">
        <v>91</v>
      </c>
      <c r="AH117" s="82">
        <v>35</v>
      </c>
      <c r="AI117" s="82">
        <v>4</v>
      </c>
      <c r="AJ117" s="15">
        <v>39</v>
      </c>
      <c r="AK117" s="82">
        <v>38</v>
      </c>
      <c r="AL117" s="82">
        <v>1</v>
      </c>
      <c r="AM117" s="82">
        <v>0</v>
      </c>
      <c r="AN117" s="82">
        <v>0</v>
      </c>
      <c r="AO117" s="15">
        <v>39</v>
      </c>
      <c r="AP117" s="82">
        <v>2</v>
      </c>
      <c r="AQ117" s="307">
        <v>36</v>
      </c>
      <c r="AR117" s="107">
        <v>27</v>
      </c>
      <c r="AS117" s="107">
        <v>9</v>
      </c>
    </row>
    <row r="118" spans="1:45" ht="15" customHeight="1">
      <c r="A118" s="82" t="s">
        <v>72</v>
      </c>
      <c r="B118" s="140">
        <v>8991</v>
      </c>
      <c r="C118" s="140">
        <v>4355</v>
      </c>
      <c r="D118" s="140">
        <v>11757</v>
      </c>
      <c r="E118" s="140">
        <v>5819</v>
      </c>
      <c r="F118" s="140">
        <v>5306</v>
      </c>
      <c r="G118" s="140">
        <v>2577</v>
      </c>
      <c r="H118" s="140">
        <v>2565</v>
      </c>
      <c r="I118" s="140">
        <v>1174</v>
      </c>
      <c r="J118" s="140">
        <v>2425</v>
      </c>
      <c r="K118" s="140">
        <v>1044</v>
      </c>
      <c r="L118" s="139">
        <v>31044</v>
      </c>
      <c r="M118" s="139">
        <v>14969</v>
      </c>
      <c r="N118" s="82" t="s">
        <v>72</v>
      </c>
      <c r="O118" s="140">
        <v>27</v>
      </c>
      <c r="P118" s="140">
        <v>15</v>
      </c>
      <c r="Q118" s="140">
        <v>1998</v>
      </c>
      <c r="R118" s="140">
        <v>983</v>
      </c>
      <c r="S118" s="140">
        <v>1489</v>
      </c>
      <c r="T118" s="140">
        <v>740</v>
      </c>
      <c r="U118" s="140">
        <v>16</v>
      </c>
      <c r="V118" s="140">
        <v>6</v>
      </c>
      <c r="W118" s="140">
        <v>512</v>
      </c>
      <c r="X118" s="140">
        <v>225</v>
      </c>
      <c r="Y118" s="139">
        <v>4042</v>
      </c>
      <c r="Z118" s="139">
        <v>1969</v>
      </c>
      <c r="AA118" s="82" t="s">
        <v>72</v>
      </c>
      <c r="AB118" s="361">
        <v>183</v>
      </c>
      <c r="AC118" s="361">
        <v>197</v>
      </c>
      <c r="AD118" s="361">
        <v>165</v>
      </c>
      <c r="AE118" s="361">
        <v>151</v>
      </c>
      <c r="AF118" s="361">
        <v>126</v>
      </c>
      <c r="AG118" s="361">
        <v>822</v>
      </c>
      <c r="AH118" s="82">
        <v>408</v>
      </c>
      <c r="AI118" s="82">
        <v>27</v>
      </c>
      <c r="AJ118" s="15">
        <v>435</v>
      </c>
      <c r="AK118" s="82">
        <v>265</v>
      </c>
      <c r="AL118" s="82">
        <v>185</v>
      </c>
      <c r="AM118" s="82">
        <v>11</v>
      </c>
      <c r="AN118" s="82">
        <v>6</v>
      </c>
      <c r="AO118" s="15">
        <v>467</v>
      </c>
      <c r="AP118" s="82">
        <v>1</v>
      </c>
      <c r="AQ118" s="307">
        <v>173</v>
      </c>
      <c r="AR118" s="107">
        <v>168</v>
      </c>
      <c r="AS118" s="107">
        <v>5</v>
      </c>
    </row>
    <row r="119" spans="1:45" ht="15" customHeight="1">
      <c r="A119" s="82" t="s">
        <v>73</v>
      </c>
      <c r="B119" s="140">
        <v>1710</v>
      </c>
      <c r="C119" s="140">
        <v>823</v>
      </c>
      <c r="D119" s="140">
        <v>2240</v>
      </c>
      <c r="E119" s="140">
        <v>1094</v>
      </c>
      <c r="F119" s="140">
        <v>926</v>
      </c>
      <c r="G119" s="140">
        <v>432</v>
      </c>
      <c r="H119" s="140">
        <v>375</v>
      </c>
      <c r="I119" s="140">
        <v>152</v>
      </c>
      <c r="J119" s="140">
        <v>290</v>
      </c>
      <c r="K119" s="140">
        <v>130</v>
      </c>
      <c r="L119" s="139">
        <v>5541</v>
      </c>
      <c r="M119" s="139">
        <v>2631</v>
      </c>
      <c r="N119" s="82" t="s">
        <v>73</v>
      </c>
      <c r="O119" s="140">
        <v>17</v>
      </c>
      <c r="P119" s="140">
        <v>10</v>
      </c>
      <c r="Q119" s="140">
        <v>778</v>
      </c>
      <c r="R119" s="140">
        <v>385</v>
      </c>
      <c r="S119" s="140">
        <v>309</v>
      </c>
      <c r="T119" s="140">
        <v>119</v>
      </c>
      <c r="U119" s="140">
        <v>1</v>
      </c>
      <c r="V119" s="140">
        <v>0</v>
      </c>
      <c r="W119" s="140">
        <v>80</v>
      </c>
      <c r="X119" s="140">
        <v>35</v>
      </c>
      <c r="Y119" s="139">
        <v>1185</v>
      </c>
      <c r="Z119" s="139">
        <v>549</v>
      </c>
      <c r="AA119" s="82" t="s">
        <v>73</v>
      </c>
      <c r="AB119" s="361">
        <v>59</v>
      </c>
      <c r="AC119" s="361">
        <v>55</v>
      </c>
      <c r="AD119" s="361">
        <v>48</v>
      </c>
      <c r="AE119" s="361">
        <v>39</v>
      </c>
      <c r="AF119" s="361">
        <v>22</v>
      </c>
      <c r="AG119" s="361">
        <v>223</v>
      </c>
      <c r="AH119" s="82">
        <v>83</v>
      </c>
      <c r="AI119" s="82">
        <v>11</v>
      </c>
      <c r="AJ119" s="15">
        <v>94</v>
      </c>
      <c r="AK119" s="82">
        <v>77</v>
      </c>
      <c r="AL119" s="82">
        <v>23</v>
      </c>
      <c r="AM119" s="82">
        <v>0</v>
      </c>
      <c r="AN119" s="82">
        <v>0</v>
      </c>
      <c r="AO119" s="15">
        <v>100</v>
      </c>
      <c r="AP119" s="82">
        <v>0</v>
      </c>
      <c r="AQ119" s="307">
        <v>73</v>
      </c>
      <c r="AR119" s="107">
        <v>57</v>
      </c>
      <c r="AS119" s="107">
        <v>16</v>
      </c>
    </row>
    <row r="120" spans="1:45" ht="15" customHeight="1">
      <c r="A120" s="82" t="s">
        <v>74</v>
      </c>
      <c r="B120" s="140">
        <v>6195</v>
      </c>
      <c r="C120" s="140">
        <v>3002</v>
      </c>
      <c r="D120" s="140">
        <v>7285</v>
      </c>
      <c r="E120" s="140">
        <v>3633</v>
      </c>
      <c r="F120" s="140">
        <v>3509</v>
      </c>
      <c r="G120" s="140">
        <v>1731</v>
      </c>
      <c r="H120" s="140">
        <v>1818</v>
      </c>
      <c r="I120" s="140">
        <v>930</v>
      </c>
      <c r="J120" s="140">
        <v>1367</v>
      </c>
      <c r="K120" s="140">
        <v>661</v>
      </c>
      <c r="L120" s="139">
        <v>20174</v>
      </c>
      <c r="M120" s="139">
        <v>9957</v>
      </c>
      <c r="N120" s="82" t="s">
        <v>74</v>
      </c>
      <c r="O120" s="140">
        <v>254</v>
      </c>
      <c r="P120" s="140">
        <v>121</v>
      </c>
      <c r="Q120" s="140">
        <v>1130</v>
      </c>
      <c r="R120" s="140">
        <v>550</v>
      </c>
      <c r="S120" s="140">
        <v>874</v>
      </c>
      <c r="T120" s="140">
        <v>427</v>
      </c>
      <c r="U120" s="140">
        <v>185</v>
      </c>
      <c r="V120" s="140">
        <v>88</v>
      </c>
      <c r="W120" s="140">
        <v>366</v>
      </c>
      <c r="X120" s="140">
        <v>179</v>
      </c>
      <c r="Y120" s="139">
        <v>2809</v>
      </c>
      <c r="Z120" s="139">
        <v>1365</v>
      </c>
      <c r="AA120" s="82" t="s">
        <v>74</v>
      </c>
      <c r="AB120" s="361">
        <v>153</v>
      </c>
      <c r="AC120" s="361">
        <v>156</v>
      </c>
      <c r="AD120" s="361">
        <v>133</v>
      </c>
      <c r="AE120" s="361">
        <v>100</v>
      </c>
      <c r="AF120" s="361">
        <v>77</v>
      </c>
      <c r="AG120" s="361">
        <v>619</v>
      </c>
      <c r="AH120" s="82">
        <v>269</v>
      </c>
      <c r="AI120" s="82">
        <v>32</v>
      </c>
      <c r="AJ120" s="15">
        <v>301</v>
      </c>
      <c r="AK120" s="82">
        <v>177</v>
      </c>
      <c r="AL120" s="82">
        <v>196</v>
      </c>
      <c r="AM120" s="82">
        <v>5</v>
      </c>
      <c r="AN120" s="82">
        <v>5</v>
      </c>
      <c r="AO120" s="15">
        <v>383</v>
      </c>
      <c r="AP120" s="82">
        <v>6</v>
      </c>
      <c r="AQ120" s="307">
        <v>144</v>
      </c>
      <c r="AR120" s="107">
        <v>134</v>
      </c>
      <c r="AS120" s="107">
        <v>10</v>
      </c>
    </row>
    <row r="121" spans="1:45" ht="12.75">
      <c r="A121" s="82"/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39"/>
      <c r="M121" s="139"/>
      <c r="N121" s="82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39"/>
      <c r="Z121" s="139"/>
      <c r="AA121" s="82"/>
      <c r="AB121" s="361"/>
      <c r="AC121" s="361"/>
      <c r="AD121" s="361"/>
      <c r="AE121" s="361"/>
      <c r="AF121" s="361"/>
      <c r="AG121" s="361"/>
      <c r="AH121" s="82"/>
      <c r="AI121" s="82"/>
      <c r="AJ121" s="82"/>
      <c r="AK121" s="82"/>
      <c r="AL121" s="82"/>
      <c r="AM121" s="82"/>
      <c r="AN121" s="82"/>
      <c r="AO121" s="134"/>
      <c r="AP121" s="82"/>
      <c r="AQ121" s="107"/>
      <c r="AR121" s="107"/>
      <c r="AS121" s="107"/>
    </row>
    <row r="122" spans="1:45" ht="12.75">
      <c r="A122" s="104"/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04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04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</row>
    <row r="123" spans="2:42" ht="12.75"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3"/>
    </row>
    <row r="124" spans="1:45" ht="12.75">
      <c r="A124" s="97" t="s">
        <v>516</v>
      </c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97" t="s">
        <v>520</v>
      </c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97" t="s">
        <v>525</v>
      </c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  <c r="AR124" s="97"/>
      <c r="AS124" s="98"/>
    </row>
    <row r="125" spans="1:45" ht="12.75">
      <c r="A125" s="97" t="s">
        <v>8</v>
      </c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97" t="s">
        <v>8</v>
      </c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97" t="s">
        <v>512</v>
      </c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  <c r="AQ125" s="98"/>
      <c r="AR125" s="97"/>
      <c r="AS125" s="98"/>
    </row>
    <row r="126" spans="1:45" ht="12.75">
      <c r="A126" s="97" t="s">
        <v>401</v>
      </c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97" t="s">
        <v>401</v>
      </c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97" t="s">
        <v>401</v>
      </c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7"/>
      <c r="AS126" s="98"/>
    </row>
    <row r="127" spans="2:42" ht="12.75"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B127" s="113"/>
      <c r="AC127" s="113"/>
      <c r="AD127" s="113"/>
      <c r="AE127" s="113"/>
      <c r="AF127" s="113"/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3"/>
    </row>
    <row r="128" spans="1:44" ht="12.75">
      <c r="A128" s="100" t="s">
        <v>539</v>
      </c>
      <c r="B128" s="137"/>
      <c r="C128" s="137"/>
      <c r="D128" s="137"/>
      <c r="E128" s="137"/>
      <c r="F128" s="137"/>
      <c r="G128" s="137"/>
      <c r="H128" s="137"/>
      <c r="I128" s="137"/>
      <c r="J128" s="137" t="s">
        <v>298</v>
      </c>
      <c r="K128" s="137"/>
      <c r="L128" s="137"/>
      <c r="M128" s="137"/>
      <c r="N128" s="100" t="s">
        <v>539</v>
      </c>
      <c r="O128" s="137"/>
      <c r="P128" s="137"/>
      <c r="Q128" s="137"/>
      <c r="R128" s="137"/>
      <c r="S128" s="137"/>
      <c r="T128" s="137"/>
      <c r="U128" s="137"/>
      <c r="V128" s="137"/>
      <c r="W128" s="137" t="s">
        <v>298</v>
      </c>
      <c r="X128" s="137"/>
      <c r="Y128" s="137"/>
      <c r="Z128" s="137"/>
      <c r="AA128" s="100" t="s">
        <v>539</v>
      </c>
      <c r="AB128" s="113"/>
      <c r="AC128" s="113"/>
      <c r="AD128" s="113"/>
      <c r="AE128" s="113"/>
      <c r="AF128" s="113"/>
      <c r="AG128" s="113"/>
      <c r="AH128" s="113"/>
      <c r="AI128" s="113"/>
      <c r="AJ128" s="113"/>
      <c r="AK128" s="113"/>
      <c r="AL128" s="113"/>
      <c r="AM128" s="113"/>
      <c r="AO128" s="113"/>
      <c r="AP128" s="113"/>
      <c r="AR128" s="113" t="s">
        <v>298</v>
      </c>
    </row>
    <row r="129" spans="2:42" ht="12.75"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B129" s="113"/>
      <c r="AC129" s="113"/>
      <c r="AD129" s="113"/>
      <c r="AE129" s="113"/>
      <c r="AF129" s="113"/>
      <c r="AG129" s="113"/>
      <c r="AH129" s="113"/>
      <c r="AI129" s="113"/>
      <c r="AJ129" s="113"/>
      <c r="AK129" s="113"/>
      <c r="AL129" s="113"/>
      <c r="AM129" s="113"/>
      <c r="AN129" s="113"/>
      <c r="AO129" s="113"/>
      <c r="AP129" s="113"/>
    </row>
    <row r="130" spans="1:45" ht="12.75">
      <c r="A130" s="101"/>
      <c r="B130" s="30" t="s">
        <v>260</v>
      </c>
      <c r="C130" s="84"/>
      <c r="D130" s="30" t="s">
        <v>261</v>
      </c>
      <c r="E130" s="84"/>
      <c r="F130" s="30" t="s">
        <v>262</v>
      </c>
      <c r="G130" s="84"/>
      <c r="H130" s="30" t="s">
        <v>263</v>
      </c>
      <c r="I130" s="84"/>
      <c r="J130" s="30" t="s">
        <v>264</v>
      </c>
      <c r="K130" s="84"/>
      <c r="L130" s="30" t="s">
        <v>127</v>
      </c>
      <c r="M130" s="84"/>
      <c r="N130" s="101"/>
      <c r="O130" s="30" t="s">
        <v>260</v>
      </c>
      <c r="P130" s="84"/>
      <c r="Q130" s="30" t="s">
        <v>261</v>
      </c>
      <c r="R130" s="84"/>
      <c r="S130" s="30" t="s">
        <v>262</v>
      </c>
      <c r="T130" s="84"/>
      <c r="U130" s="30" t="s">
        <v>263</v>
      </c>
      <c r="V130" s="84"/>
      <c r="W130" s="30" t="s">
        <v>264</v>
      </c>
      <c r="X130" s="84"/>
      <c r="Y130" s="30" t="s">
        <v>259</v>
      </c>
      <c r="Z130" s="84"/>
      <c r="AA130" s="101"/>
      <c r="AB130" s="531" t="s">
        <v>132</v>
      </c>
      <c r="AC130" s="531"/>
      <c r="AD130" s="531"/>
      <c r="AE130" s="531"/>
      <c r="AF130" s="531"/>
      <c r="AG130" s="532"/>
      <c r="AH130" s="256" t="s">
        <v>5</v>
      </c>
      <c r="AI130" s="294"/>
      <c r="AJ130" s="299"/>
      <c r="AK130" s="256" t="s">
        <v>534</v>
      </c>
      <c r="AL130" s="297"/>
      <c r="AM130" s="103"/>
      <c r="AN130" s="206"/>
      <c r="AO130" s="102"/>
      <c r="AP130" s="298" t="s">
        <v>385</v>
      </c>
      <c r="AQ130" s="256" t="s">
        <v>386</v>
      </c>
      <c r="AR130" s="294"/>
      <c r="AS130" s="299"/>
    </row>
    <row r="131" spans="1:47" s="354" customFormat="1" ht="24">
      <c r="A131" s="266" t="s">
        <v>416</v>
      </c>
      <c r="B131" s="237" t="s">
        <v>532</v>
      </c>
      <c r="C131" s="237" t="s">
        <v>265</v>
      </c>
      <c r="D131" s="237" t="s">
        <v>532</v>
      </c>
      <c r="E131" s="237" t="s">
        <v>265</v>
      </c>
      <c r="F131" s="237" t="s">
        <v>532</v>
      </c>
      <c r="G131" s="237" t="s">
        <v>265</v>
      </c>
      <c r="H131" s="237" t="s">
        <v>532</v>
      </c>
      <c r="I131" s="237" t="s">
        <v>265</v>
      </c>
      <c r="J131" s="237" t="s">
        <v>532</v>
      </c>
      <c r="K131" s="237" t="s">
        <v>265</v>
      </c>
      <c r="L131" s="237" t="s">
        <v>532</v>
      </c>
      <c r="M131" s="237" t="s">
        <v>265</v>
      </c>
      <c r="N131" s="266" t="s">
        <v>416</v>
      </c>
      <c r="O131" s="237" t="s">
        <v>532</v>
      </c>
      <c r="P131" s="237" t="s">
        <v>265</v>
      </c>
      <c r="Q131" s="237" t="s">
        <v>532</v>
      </c>
      <c r="R131" s="237" t="s">
        <v>265</v>
      </c>
      <c r="S131" s="237" t="s">
        <v>532</v>
      </c>
      <c r="T131" s="237" t="s">
        <v>265</v>
      </c>
      <c r="U131" s="237" t="s">
        <v>532</v>
      </c>
      <c r="V131" s="237" t="s">
        <v>265</v>
      </c>
      <c r="W131" s="237" t="s">
        <v>532</v>
      </c>
      <c r="X131" s="237" t="s">
        <v>265</v>
      </c>
      <c r="Y131" s="237" t="s">
        <v>532</v>
      </c>
      <c r="Z131" s="237" t="s">
        <v>265</v>
      </c>
      <c r="AA131" s="266" t="s">
        <v>416</v>
      </c>
      <c r="AB131" s="344" t="s">
        <v>387</v>
      </c>
      <c r="AC131" s="344" t="s">
        <v>388</v>
      </c>
      <c r="AD131" s="344" t="s">
        <v>389</v>
      </c>
      <c r="AE131" s="344" t="s">
        <v>390</v>
      </c>
      <c r="AF131" s="344" t="s">
        <v>391</v>
      </c>
      <c r="AG131" s="376" t="s">
        <v>259</v>
      </c>
      <c r="AH131" s="377" t="s">
        <v>393</v>
      </c>
      <c r="AI131" s="377" t="s">
        <v>394</v>
      </c>
      <c r="AJ131" s="347" t="s">
        <v>392</v>
      </c>
      <c r="AK131" s="346" t="s">
        <v>533</v>
      </c>
      <c r="AL131" s="347" t="s">
        <v>395</v>
      </c>
      <c r="AM131" s="347" t="s">
        <v>276</v>
      </c>
      <c r="AN131" s="347" t="s">
        <v>396</v>
      </c>
      <c r="AO131" s="348" t="s">
        <v>397</v>
      </c>
      <c r="AP131" s="349" t="s">
        <v>128</v>
      </c>
      <c r="AQ131" s="350" t="s">
        <v>143</v>
      </c>
      <c r="AR131" s="351" t="s">
        <v>138</v>
      </c>
      <c r="AS131" s="350" t="s">
        <v>144</v>
      </c>
      <c r="AU131" s="99"/>
    </row>
    <row r="132" spans="1:47" s="354" customFormat="1" ht="12.75">
      <c r="A132" s="270"/>
      <c r="B132" s="226"/>
      <c r="C132" s="226"/>
      <c r="D132" s="226"/>
      <c r="E132" s="226"/>
      <c r="F132" s="226"/>
      <c r="G132" s="226"/>
      <c r="H132" s="226"/>
      <c r="I132" s="226"/>
      <c r="J132" s="226"/>
      <c r="K132" s="226"/>
      <c r="L132" s="226"/>
      <c r="M132" s="226"/>
      <c r="N132" s="270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70"/>
      <c r="AB132" s="271"/>
      <c r="AC132" s="271"/>
      <c r="AD132" s="271"/>
      <c r="AE132" s="271"/>
      <c r="AF132" s="271"/>
      <c r="AG132" s="382"/>
      <c r="AH132" s="385"/>
      <c r="AI132" s="385"/>
      <c r="AJ132" s="386"/>
      <c r="AK132" s="387"/>
      <c r="AL132" s="388"/>
      <c r="AM132" s="388"/>
      <c r="AN132" s="388"/>
      <c r="AO132" s="389"/>
      <c r="AP132" s="388"/>
      <c r="AQ132" s="383"/>
      <c r="AR132" s="384"/>
      <c r="AS132" s="383"/>
      <c r="AU132" s="99"/>
    </row>
    <row r="133" spans="1:45" ht="12.75">
      <c r="A133" s="81" t="s">
        <v>267</v>
      </c>
      <c r="B133" s="139">
        <v>175394</v>
      </c>
      <c r="C133" s="139">
        <v>85527</v>
      </c>
      <c r="D133" s="139">
        <v>217065</v>
      </c>
      <c r="E133" s="139">
        <v>104389</v>
      </c>
      <c r="F133" s="139">
        <v>108398</v>
      </c>
      <c r="G133" s="139">
        <v>53363</v>
      </c>
      <c r="H133" s="139">
        <v>52135</v>
      </c>
      <c r="I133" s="139">
        <v>26032</v>
      </c>
      <c r="J133" s="139">
        <v>55624</v>
      </c>
      <c r="K133" s="139">
        <v>28350</v>
      </c>
      <c r="L133" s="139">
        <v>608616</v>
      </c>
      <c r="M133" s="139">
        <v>297661</v>
      </c>
      <c r="N133" s="81" t="s">
        <v>267</v>
      </c>
      <c r="O133" s="139">
        <v>17778</v>
      </c>
      <c r="P133" s="139">
        <v>8481</v>
      </c>
      <c r="Q133" s="139">
        <v>41058</v>
      </c>
      <c r="R133" s="139">
        <v>18733</v>
      </c>
      <c r="S133" s="139">
        <v>33633</v>
      </c>
      <c r="T133" s="139">
        <v>16226</v>
      </c>
      <c r="U133" s="139">
        <v>3575</v>
      </c>
      <c r="V133" s="139">
        <v>1794</v>
      </c>
      <c r="W133" s="139">
        <v>14948</v>
      </c>
      <c r="X133" s="139">
        <v>7771</v>
      </c>
      <c r="Y133" s="139">
        <v>110992</v>
      </c>
      <c r="Z133" s="139">
        <v>53005</v>
      </c>
      <c r="AA133" s="81" t="s">
        <v>267</v>
      </c>
      <c r="AB133" s="139">
        <v>3395</v>
      </c>
      <c r="AC133" s="139">
        <v>3734</v>
      </c>
      <c r="AD133" s="139">
        <v>3127</v>
      </c>
      <c r="AE133" s="139">
        <v>1987</v>
      </c>
      <c r="AF133" s="139">
        <v>1988</v>
      </c>
      <c r="AG133" s="139">
        <v>14231</v>
      </c>
      <c r="AH133" s="139">
        <v>7750</v>
      </c>
      <c r="AI133" s="139">
        <v>1156</v>
      </c>
      <c r="AJ133" s="139">
        <v>8906</v>
      </c>
      <c r="AK133" s="139">
        <v>5527</v>
      </c>
      <c r="AL133" s="139">
        <v>3310</v>
      </c>
      <c r="AM133" s="139">
        <v>104</v>
      </c>
      <c r="AN133" s="139">
        <v>72</v>
      </c>
      <c r="AO133" s="139">
        <v>9013</v>
      </c>
      <c r="AP133" s="139">
        <v>197</v>
      </c>
      <c r="AQ133" s="139">
        <v>3282</v>
      </c>
      <c r="AR133" s="139">
        <v>3095</v>
      </c>
      <c r="AS133" s="139">
        <v>187</v>
      </c>
    </row>
    <row r="134" spans="1:45" ht="12.75">
      <c r="A134" s="81"/>
      <c r="B134" s="139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81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81"/>
      <c r="AB134" s="139"/>
      <c r="AC134" s="139"/>
      <c r="AD134" s="139"/>
      <c r="AE134" s="139"/>
      <c r="AF134" s="139"/>
      <c r="AG134" s="139"/>
      <c r="AH134" s="139"/>
      <c r="AI134" s="139"/>
      <c r="AJ134" s="139"/>
      <c r="AK134" s="139"/>
      <c r="AL134" s="139"/>
      <c r="AM134" s="139"/>
      <c r="AN134" s="139"/>
      <c r="AO134" s="139"/>
      <c r="AP134" s="139"/>
      <c r="AQ134" s="139"/>
      <c r="AR134" s="139"/>
      <c r="AS134" s="139"/>
    </row>
    <row r="135" spans="1:45" ht="16.5" customHeight="1">
      <c r="A135" s="82" t="s">
        <v>15</v>
      </c>
      <c r="B135" s="140">
        <v>14504</v>
      </c>
      <c r="C135" s="140">
        <v>6940</v>
      </c>
      <c r="D135" s="140">
        <v>11595</v>
      </c>
      <c r="E135" s="140">
        <v>5530</v>
      </c>
      <c r="F135" s="140">
        <v>9460</v>
      </c>
      <c r="G135" s="140">
        <v>4746</v>
      </c>
      <c r="H135" s="140">
        <v>6244</v>
      </c>
      <c r="I135" s="140">
        <v>3274</v>
      </c>
      <c r="J135" s="140">
        <v>5251</v>
      </c>
      <c r="K135" s="140">
        <v>2865</v>
      </c>
      <c r="L135" s="139">
        <v>47054</v>
      </c>
      <c r="M135" s="139">
        <v>23355</v>
      </c>
      <c r="N135" s="82" t="s">
        <v>15</v>
      </c>
      <c r="O135" s="331">
        <v>5943</v>
      </c>
      <c r="P135" s="331">
        <v>2740</v>
      </c>
      <c r="Q135" s="331">
        <v>2810</v>
      </c>
      <c r="R135" s="331">
        <v>1226</v>
      </c>
      <c r="S135" s="331">
        <v>2643</v>
      </c>
      <c r="T135" s="331">
        <v>1277</v>
      </c>
      <c r="U135" s="331">
        <v>1605</v>
      </c>
      <c r="V135" s="331">
        <v>822</v>
      </c>
      <c r="W135" s="331">
        <v>1726</v>
      </c>
      <c r="X135" s="331">
        <v>958</v>
      </c>
      <c r="Y135" s="139">
        <v>14727</v>
      </c>
      <c r="Z135" s="139">
        <v>7023</v>
      </c>
      <c r="AA135" s="82" t="s">
        <v>15</v>
      </c>
      <c r="AB135" s="361">
        <v>280</v>
      </c>
      <c r="AC135" s="361">
        <v>260</v>
      </c>
      <c r="AD135" s="361">
        <v>247</v>
      </c>
      <c r="AE135" s="361">
        <v>182</v>
      </c>
      <c r="AF135" s="361">
        <v>190</v>
      </c>
      <c r="AG135" s="361">
        <v>1159</v>
      </c>
      <c r="AH135" s="82">
        <v>710</v>
      </c>
      <c r="AI135" s="82">
        <v>93</v>
      </c>
      <c r="AJ135" s="15">
        <v>803</v>
      </c>
      <c r="AK135" s="82">
        <v>671</v>
      </c>
      <c r="AL135" s="82">
        <v>263</v>
      </c>
      <c r="AM135" s="82">
        <v>7</v>
      </c>
      <c r="AN135" s="82">
        <v>7</v>
      </c>
      <c r="AO135" s="15">
        <v>948</v>
      </c>
      <c r="AP135" s="82">
        <v>45</v>
      </c>
      <c r="AQ135" s="307">
        <v>228</v>
      </c>
      <c r="AR135" s="107">
        <v>215</v>
      </c>
      <c r="AS135" s="107">
        <v>13</v>
      </c>
    </row>
    <row r="136" spans="1:45" ht="16.5" customHeight="1">
      <c r="A136" s="116" t="s">
        <v>16</v>
      </c>
      <c r="B136" s="140">
        <v>11546</v>
      </c>
      <c r="C136" s="140">
        <v>5560</v>
      </c>
      <c r="D136" s="140">
        <v>11834</v>
      </c>
      <c r="E136" s="140">
        <v>5628</v>
      </c>
      <c r="F136" s="140">
        <v>8241</v>
      </c>
      <c r="G136" s="140">
        <v>4025</v>
      </c>
      <c r="H136" s="140">
        <v>5005</v>
      </c>
      <c r="I136" s="140">
        <v>2492</v>
      </c>
      <c r="J136" s="140">
        <v>5150</v>
      </c>
      <c r="K136" s="140">
        <v>2642</v>
      </c>
      <c r="L136" s="139">
        <v>41776</v>
      </c>
      <c r="M136" s="139">
        <v>20347</v>
      </c>
      <c r="N136" s="116" t="s">
        <v>16</v>
      </c>
      <c r="O136" s="331">
        <v>1174</v>
      </c>
      <c r="P136" s="331">
        <v>514</v>
      </c>
      <c r="Q136" s="331">
        <v>2230</v>
      </c>
      <c r="R136" s="331">
        <v>983</v>
      </c>
      <c r="S136" s="331">
        <v>2134</v>
      </c>
      <c r="T136" s="331">
        <v>1009</v>
      </c>
      <c r="U136" s="331">
        <v>355</v>
      </c>
      <c r="V136" s="331">
        <v>161</v>
      </c>
      <c r="W136" s="331">
        <v>1274</v>
      </c>
      <c r="X136" s="331">
        <v>672</v>
      </c>
      <c r="Y136" s="139">
        <v>7167</v>
      </c>
      <c r="Z136" s="139">
        <v>3339</v>
      </c>
      <c r="AA136" s="116" t="s">
        <v>16</v>
      </c>
      <c r="AB136" s="361">
        <v>229</v>
      </c>
      <c r="AC136" s="361">
        <v>244</v>
      </c>
      <c r="AD136" s="361">
        <v>220</v>
      </c>
      <c r="AE136" s="361">
        <v>169</v>
      </c>
      <c r="AF136" s="361">
        <v>166</v>
      </c>
      <c r="AG136" s="361">
        <v>1028</v>
      </c>
      <c r="AH136" s="82">
        <v>638</v>
      </c>
      <c r="AI136" s="82">
        <v>69</v>
      </c>
      <c r="AJ136" s="15">
        <v>707</v>
      </c>
      <c r="AK136" s="82">
        <v>488</v>
      </c>
      <c r="AL136" s="82">
        <v>272</v>
      </c>
      <c r="AM136" s="82">
        <v>2</v>
      </c>
      <c r="AN136" s="82">
        <v>1</v>
      </c>
      <c r="AO136" s="15">
        <v>763</v>
      </c>
      <c r="AP136" s="82">
        <v>14</v>
      </c>
      <c r="AQ136" s="307">
        <v>191</v>
      </c>
      <c r="AR136" s="107">
        <v>189</v>
      </c>
      <c r="AS136" s="107">
        <v>2</v>
      </c>
    </row>
    <row r="137" spans="1:45" ht="16.5" customHeight="1">
      <c r="A137" s="82" t="s">
        <v>17</v>
      </c>
      <c r="B137" s="140">
        <v>5921</v>
      </c>
      <c r="C137" s="140">
        <v>2909</v>
      </c>
      <c r="D137" s="140">
        <v>4188</v>
      </c>
      <c r="E137" s="140">
        <v>1961</v>
      </c>
      <c r="F137" s="140">
        <v>2726</v>
      </c>
      <c r="G137" s="140">
        <v>1267</v>
      </c>
      <c r="H137" s="140">
        <v>1744</v>
      </c>
      <c r="I137" s="140">
        <v>858</v>
      </c>
      <c r="J137" s="140">
        <v>1112</v>
      </c>
      <c r="K137" s="140">
        <v>538</v>
      </c>
      <c r="L137" s="139">
        <v>15691</v>
      </c>
      <c r="M137" s="139">
        <v>7533</v>
      </c>
      <c r="N137" s="82" t="s">
        <v>17</v>
      </c>
      <c r="O137" s="331">
        <v>2997</v>
      </c>
      <c r="P137" s="331">
        <v>1446</v>
      </c>
      <c r="Q137" s="331">
        <v>1436</v>
      </c>
      <c r="R137" s="331">
        <v>633</v>
      </c>
      <c r="S137" s="331">
        <v>996</v>
      </c>
      <c r="T137" s="331">
        <v>447</v>
      </c>
      <c r="U137" s="331">
        <v>482</v>
      </c>
      <c r="V137" s="331">
        <v>232</v>
      </c>
      <c r="W137" s="331">
        <v>233</v>
      </c>
      <c r="X137" s="331">
        <v>111</v>
      </c>
      <c r="Y137" s="139">
        <v>6144</v>
      </c>
      <c r="Z137" s="139">
        <v>2869</v>
      </c>
      <c r="AA137" s="82" t="s">
        <v>17</v>
      </c>
      <c r="AB137" s="361">
        <v>113</v>
      </c>
      <c r="AC137" s="361">
        <v>106</v>
      </c>
      <c r="AD137" s="361">
        <v>97</v>
      </c>
      <c r="AE137" s="361">
        <v>75</v>
      </c>
      <c r="AF137" s="361">
        <v>69</v>
      </c>
      <c r="AG137" s="361">
        <v>460</v>
      </c>
      <c r="AH137" s="82">
        <v>245</v>
      </c>
      <c r="AI137" s="82">
        <v>27</v>
      </c>
      <c r="AJ137" s="15">
        <v>272</v>
      </c>
      <c r="AK137" s="82">
        <v>174</v>
      </c>
      <c r="AL137" s="82">
        <v>95</v>
      </c>
      <c r="AM137" s="99">
        <v>0</v>
      </c>
      <c r="AN137" s="82">
        <v>0</v>
      </c>
      <c r="AO137" s="15">
        <v>269</v>
      </c>
      <c r="AP137" s="82">
        <v>3</v>
      </c>
      <c r="AQ137" s="307">
        <v>116</v>
      </c>
      <c r="AR137" s="107">
        <v>99</v>
      </c>
      <c r="AS137" s="107">
        <v>17</v>
      </c>
    </row>
    <row r="138" spans="1:45" ht="16.5" customHeight="1">
      <c r="A138" s="82" t="s">
        <v>18</v>
      </c>
      <c r="B138" s="140">
        <v>4908</v>
      </c>
      <c r="C138" s="140">
        <v>2458</v>
      </c>
      <c r="D138" s="140">
        <v>10495</v>
      </c>
      <c r="E138" s="140">
        <v>5037</v>
      </c>
      <c r="F138" s="140">
        <v>3139</v>
      </c>
      <c r="G138" s="140">
        <v>1443</v>
      </c>
      <c r="H138" s="140">
        <v>1285</v>
      </c>
      <c r="I138" s="140">
        <v>612</v>
      </c>
      <c r="J138" s="140">
        <v>1438</v>
      </c>
      <c r="K138" s="140">
        <v>686</v>
      </c>
      <c r="L138" s="139">
        <v>21265</v>
      </c>
      <c r="M138" s="139">
        <v>10236</v>
      </c>
      <c r="N138" s="82" t="s">
        <v>18</v>
      </c>
      <c r="O138" s="331">
        <v>26</v>
      </c>
      <c r="P138" s="331">
        <v>14</v>
      </c>
      <c r="Q138" s="331">
        <v>1427</v>
      </c>
      <c r="R138" s="331">
        <v>691</v>
      </c>
      <c r="S138" s="331">
        <v>863</v>
      </c>
      <c r="T138" s="331">
        <v>381</v>
      </c>
      <c r="U138" s="331">
        <v>13</v>
      </c>
      <c r="V138" s="331">
        <v>4</v>
      </c>
      <c r="W138" s="331">
        <v>333</v>
      </c>
      <c r="X138" s="331">
        <v>152</v>
      </c>
      <c r="Y138" s="139">
        <v>2662</v>
      </c>
      <c r="Z138" s="139">
        <v>1242</v>
      </c>
      <c r="AA138" s="82" t="s">
        <v>18</v>
      </c>
      <c r="AB138" s="361">
        <v>145</v>
      </c>
      <c r="AC138" s="361">
        <v>173</v>
      </c>
      <c r="AD138" s="361">
        <v>142</v>
      </c>
      <c r="AE138" s="361">
        <v>97</v>
      </c>
      <c r="AF138" s="361">
        <v>85</v>
      </c>
      <c r="AG138" s="361">
        <v>642</v>
      </c>
      <c r="AH138" s="82">
        <v>291</v>
      </c>
      <c r="AI138" s="82">
        <v>35</v>
      </c>
      <c r="AJ138" s="15">
        <v>326</v>
      </c>
      <c r="AK138" s="82">
        <v>191</v>
      </c>
      <c r="AL138" s="82">
        <v>117</v>
      </c>
      <c r="AM138" s="82">
        <v>1</v>
      </c>
      <c r="AN138" s="82">
        <v>2</v>
      </c>
      <c r="AO138" s="15">
        <v>311</v>
      </c>
      <c r="AP138" s="82">
        <v>2</v>
      </c>
      <c r="AQ138" s="307">
        <v>148</v>
      </c>
      <c r="AR138" s="107">
        <v>144</v>
      </c>
      <c r="AS138" s="107">
        <v>4</v>
      </c>
    </row>
    <row r="139" spans="1:45" ht="16.5" customHeight="1">
      <c r="A139" s="82" t="s">
        <v>19</v>
      </c>
      <c r="B139" s="140">
        <v>3134</v>
      </c>
      <c r="C139" s="140">
        <v>1503</v>
      </c>
      <c r="D139" s="140">
        <v>5715</v>
      </c>
      <c r="E139" s="140">
        <v>2773</v>
      </c>
      <c r="F139" s="140">
        <v>1798</v>
      </c>
      <c r="G139" s="140">
        <v>895</v>
      </c>
      <c r="H139" s="140">
        <v>711</v>
      </c>
      <c r="I139" s="140">
        <v>366</v>
      </c>
      <c r="J139" s="140">
        <v>491</v>
      </c>
      <c r="K139" s="140">
        <v>264</v>
      </c>
      <c r="L139" s="139">
        <v>11849</v>
      </c>
      <c r="M139" s="139">
        <v>5801</v>
      </c>
      <c r="N139" s="82" t="s">
        <v>19</v>
      </c>
      <c r="O139" s="331">
        <v>0</v>
      </c>
      <c r="P139" s="331">
        <v>0</v>
      </c>
      <c r="Q139" s="331">
        <v>670</v>
      </c>
      <c r="R139" s="331">
        <v>300</v>
      </c>
      <c r="S139" s="331">
        <v>324</v>
      </c>
      <c r="T139" s="331">
        <v>166</v>
      </c>
      <c r="U139" s="331">
        <v>0</v>
      </c>
      <c r="V139" s="331">
        <v>0</v>
      </c>
      <c r="W139" s="331">
        <v>57</v>
      </c>
      <c r="X139" s="331">
        <v>41</v>
      </c>
      <c r="Y139" s="139">
        <v>1051</v>
      </c>
      <c r="Z139" s="139">
        <v>507</v>
      </c>
      <c r="AA139" s="82" t="s">
        <v>19</v>
      </c>
      <c r="AB139" s="361">
        <v>80</v>
      </c>
      <c r="AC139" s="361">
        <v>88</v>
      </c>
      <c r="AD139" s="361">
        <v>64</v>
      </c>
      <c r="AE139" s="361">
        <v>26</v>
      </c>
      <c r="AF139" s="361">
        <v>25</v>
      </c>
      <c r="AG139" s="361">
        <v>283</v>
      </c>
      <c r="AH139" s="82">
        <v>154</v>
      </c>
      <c r="AI139" s="82">
        <v>12</v>
      </c>
      <c r="AJ139" s="15">
        <v>166</v>
      </c>
      <c r="AK139" s="82">
        <v>108</v>
      </c>
      <c r="AL139" s="82">
        <v>51</v>
      </c>
      <c r="AM139" s="82">
        <v>0</v>
      </c>
      <c r="AN139" s="82">
        <v>0</v>
      </c>
      <c r="AO139" s="15">
        <v>159</v>
      </c>
      <c r="AP139" s="82">
        <v>0</v>
      </c>
      <c r="AQ139" s="307">
        <v>86</v>
      </c>
      <c r="AR139" s="107">
        <v>78</v>
      </c>
      <c r="AS139" s="107">
        <v>8</v>
      </c>
    </row>
    <row r="140" spans="1:45" ht="16.5" customHeight="1">
      <c r="A140" s="82" t="s">
        <v>20</v>
      </c>
      <c r="B140" s="140">
        <v>12864</v>
      </c>
      <c r="C140" s="140">
        <v>6307</v>
      </c>
      <c r="D140" s="140">
        <v>13328</v>
      </c>
      <c r="E140" s="140">
        <v>6585</v>
      </c>
      <c r="F140" s="140">
        <v>5864</v>
      </c>
      <c r="G140" s="140">
        <v>2962</v>
      </c>
      <c r="H140" s="140">
        <v>2535</v>
      </c>
      <c r="I140" s="140">
        <v>1335</v>
      </c>
      <c r="J140" s="140">
        <v>2638</v>
      </c>
      <c r="K140" s="140">
        <v>1380</v>
      </c>
      <c r="L140" s="139">
        <v>37229</v>
      </c>
      <c r="M140" s="139">
        <v>18569</v>
      </c>
      <c r="N140" s="82" t="s">
        <v>20</v>
      </c>
      <c r="O140" s="331">
        <v>1402</v>
      </c>
      <c r="P140" s="331">
        <v>680</v>
      </c>
      <c r="Q140" s="331">
        <v>2668</v>
      </c>
      <c r="R140" s="331">
        <v>1307</v>
      </c>
      <c r="S140" s="331">
        <v>1562</v>
      </c>
      <c r="T140" s="331">
        <v>795</v>
      </c>
      <c r="U140" s="331">
        <v>117</v>
      </c>
      <c r="V140" s="331">
        <v>62</v>
      </c>
      <c r="W140" s="331">
        <v>561</v>
      </c>
      <c r="X140" s="331">
        <v>308</v>
      </c>
      <c r="Y140" s="139">
        <v>6310</v>
      </c>
      <c r="Z140" s="139">
        <v>3152</v>
      </c>
      <c r="AA140" s="82" t="s">
        <v>20</v>
      </c>
      <c r="AB140" s="361">
        <v>256</v>
      </c>
      <c r="AC140" s="361">
        <v>253</v>
      </c>
      <c r="AD140" s="361">
        <v>222</v>
      </c>
      <c r="AE140" s="361">
        <v>112</v>
      </c>
      <c r="AF140" s="361">
        <v>114</v>
      </c>
      <c r="AG140" s="361">
        <v>957</v>
      </c>
      <c r="AH140" s="82">
        <v>510</v>
      </c>
      <c r="AI140" s="82">
        <v>41</v>
      </c>
      <c r="AJ140" s="15">
        <v>551</v>
      </c>
      <c r="AK140" s="82">
        <v>243</v>
      </c>
      <c r="AL140" s="82">
        <v>236</v>
      </c>
      <c r="AM140" s="82">
        <v>0</v>
      </c>
      <c r="AN140" s="82">
        <v>25</v>
      </c>
      <c r="AO140" s="15">
        <v>504</v>
      </c>
      <c r="AP140" s="82">
        <v>4</v>
      </c>
      <c r="AQ140" s="307">
        <v>262</v>
      </c>
      <c r="AR140" s="107">
        <v>245</v>
      </c>
      <c r="AS140" s="107">
        <v>17</v>
      </c>
    </row>
    <row r="141" spans="1:45" ht="16.5" customHeight="1">
      <c r="A141" s="309" t="s">
        <v>21</v>
      </c>
      <c r="B141" s="140">
        <v>17173</v>
      </c>
      <c r="C141" s="140">
        <v>8381</v>
      </c>
      <c r="D141" s="140">
        <v>24327</v>
      </c>
      <c r="E141" s="140">
        <v>11778</v>
      </c>
      <c r="F141" s="140">
        <v>11138</v>
      </c>
      <c r="G141" s="140">
        <v>5537</v>
      </c>
      <c r="H141" s="140">
        <v>4610</v>
      </c>
      <c r="I141" s="140">
        <v>2326</v>
      </c>
      <c r="J141" s="140">
        <v>5754</v>
      </c>
      <c r="K141" s="140">
        <v>2896</v>
      </c>
      <c r="L141" s="139">
        <v>63002</v>
      </c>
      <c r="M141" s="139">
        <v>30918</v>
      </c>
      <c r="N141" s="309" t="s">
        <v>21</v>
      </c>
      <c r="O141" s="331">
        <v>121</v>
      </c>
      <c r="P141" s="331">
        <v>60</v>
      </c>
      <c r="Q141" s="331">
        <v>4572</v>
      </c>
      <c r="R141" s="331">
        <v>2195</v>
      </c>
      <c r="S141" s="331">
        <v>3874</v>
      </c>
      <c r="T141" s="331">
        <v>1949</v>
      </c>
      <c r="U141" s="331">
        <v>89</v>
      </c>
      <c r="V141" s="331">
        <v>40</v>
      </c>
      <c r="W141" s="331">
        <v>1486</v>
      </c>
      <c r="X141" s="331">
        <v>796</v>
      </c>
      <c r="Y141" s="139">
        <v>10142</v>
      </c>
      <c r="Z141" s="139">
        <v>5040</v>
      </c>
      <c r="AA141" s="309" t="s">
        <v>21</v>
      </c>
      <c r="AB141" s="361">
        <v>302</v>
      </c>
      <c r="AC141" s="361">
        <v>386</v>
      </c>
      <c r="AD141" s="361">
        <v>287</v>
      </c>
      <c r="AE141" s="361">
        <v>176</v>
      </c>
      <c r="AF141" s="361">
        <v>183</v>
      </c>
      <c r="AG141" s="361">
        <v>1334</v>
      </c>
      <c r="AH141" s="82">
        <v>642</v>
      </c>
      <c r="AI141" s="82">
        <v>141</v>
      </c>
      <c r="AJ141" s="15">
        <v>783</v>
      </c>
      <c r="AK141" s="82">
        <v>487</v>
      </c>
      <c r="AL141" s="82">
        <v>373</v>
      </c>
      <c r="AM141" s="82">
        <v>1</v>
      </c>
      <c r="AN141" s="82">
        <v>22</v>
      </c>
      <c r="AO141" s="15">
        <v>883</v>
      </c>
      <c r="AP141" s="82">
        <v>20</v>
      </c>
      <c r="AQ141" s="307">
        <v>279</v>
      </c>
      <c r="AR141" s="107">
        <v>273</v>
      </c>
      <c r="AS141" s="107">
        <v>6</v>
      </c>
    </row>
    <row r="142" spans="1:45" ht="16.5" customHeight="1">
      <c r="A142" s="82" t="s">
        <v>22</v>
      </c>
      <c r="B142" s="140">
        <v>14096</v>
      </c>
      <c r="C142" s="140">
        <v>7031</v>
      </c>
      <c r="D142" s="140">
        <v>29131</v>
      </c>
      <c r="E142" s="140">
        <v>14303</v>
      </c>
      <c r="F142" s="140">
        <v>9009</v>
      </c>
      <c r="G142" s="140">
        <v>4276</v>
      </c>
      <c r="H142" s="140">
        <v>3052</v>
      </c>
      <c r="I142" s="140">
        <v>1454</v>
      </c>
      <c r="J142" s="140">
        <v>3269</v>
      </c>
      <c r="K142" s="140">
        <v>1587</v>
      </c>
      <c r="L142" s="139">
        <v>58557</v>
      </c>
      <c r="M142" s="139">
        <v>28651</v>
      </c>
      <c r="N142" s="82" t="s">
        <v>22</v>
      </c>
      <c r="O142" s="331">
        <v>194</v>
      </c>
      <c r="P142" s="331">
        <v>107</v>
      </c>
      <c r="Q142" s="331">
        <v>3264</v>
      </c>
      <c r="R142" s="331">
        <v>1552</v>
      </c>
      <c r="S142" s="331">
        <v>2733</v>
      </c>
      <c r="T142" s="331">
        <v>1292</v>
      </c>
      <c r="U142" s="331">
        <v>12</v>
      </c>
      <c r="V142" s="331">
        <v>3</v>
      </c>
      <c r="W142" s="331">
        <v>939</v>
      </c>
      <c r="X142" s="331">
        <v>460</v>
      </c>
      <c r="Y142" s="139">
        <v>7142</v>
      </c>
      <c r="Z142" s="139">
        <v>3414</v>
      </c>
      <c r="AA142" s="82" t="s">
        <v>22</v>
      </c>
      <c r="AB142" s="361">
        <v>303</v>
      </c>
      <c r="AC142" s="361">
        <v>375</v>
      </c>
      <c r="AD142" s="361">
        <v>271</v>
      </c>
      <c r="AE142" s="361">
        <v>118</v>
      </c>
      <c r="AF142" s="361">
        <v>116</v>
      </c>
      <c r="AG142" s="361">
        <v>1183</v>
      </c>
      <c r="AH142" s="82">
        <v>704</v>
      </c>
      <c r="AI142" s="82">
        <v>89</v>
      </c>
      <c r="AJ142" s="15">
        <v>793</v>
      </c>
      <c r="AK142" s="82">
        <v>372</v>
      </c>
      <c r="AL142" s="82">
        <v>260</v>
      </c>
      <c r="AM142" s="82">
        <v>14</v>
      </c>
      <c r="AN142" s="82">
        <v>0</v>
      </c>
      <c r="AO142" s="15">
        <v>646</v>
      </c>
      <c r="AP142" s="82">
        <v>5</v>
      </c>
      <c r="AQ142" s="307">
        <v>301</v>
      </c>
      <c r="AR142" s="107">
        <v>293</v>
      </c>
      <c r="AS142" s="107">
        <v>8</v>
      </c>
    </row>
    <row r="143" spans="1:45" ht="16.5" customHeight="1">
      <c r="A143" s="82" t="s">
        <v>23</v>
      </c>
      <c r="B143" s="140">
        <v>10932</v>
      </c>
      <c r="C143" s="140">
        <v>5220</v>
      </c>
      <c r="D143" s="140">
        <v>10186</v>
      </c>
      <c r="E143" s="140">
        <v>4810</v>
      </c>
      <c r="F143" s="140">
        <v>7454</v>
      </c>
      <c r="G143" s="140">
        <v>3744</v>
      </c>
      <c r="H143" s="140">
        <v>3132</v>
      </c>
      <c r="I143" s="140">
        <v>1562</v>
      </c>
      <c r="J143" s="140">
        <v>3328</v>
      </c>
      <c r="K143" s="140">
        <v>1598</v>
      </c>
      <c r="L143" s="139">
        <v>35032</v>
      </c>
      <c r="M143" s="139">
        <v>16934</v>
      </c>
      <c r="N143" s="82" t="s">
        <v>23</v>
      </c>
      <c r="O143" s="331">
        <v>60</v>
      </c>
      <c r="P143" s="331">
        <v>86</v>
      </c>
      <c r="Q143" s="331">
        <v>2902</v>
      </c>
      <c r="R143" s="331">
        <v>1252</v>
      </c>
      <c r="S143" s="331">
        <v>3078</v>
      </c>
      <c r="T143" s="331">
        <v>1537</v>
      </c>
      <c r="U143" s="331">
        <v>45</v>
      </c>
      <c r="V143" s="331">
        <v>22</v>
      </c>
      <c r="W143" s="331">
        <v>1043</v>
      </c>
      <c r="X143" s="331">
        <v>529</v>
      </c>
      <c r="Y143" s="139">
        <v>7128</v>
      </c>
      <c r="Z143" s="139">
        <v>3426</v>
      </c>
      <c r="AA143" s="82" t="s">
        <v>23</v>
      </c>
      <c r="AB143" s="361">
        <v>196</v>
      </c>
      <c r="AC143" s="361">
        <v>192</v>
      </c>
      <c r="AD143" s="361">
        <v>188</v>
      </c>
      <c r="AE143" s="361">
        <v>103</v>
      </c>
      <c r="AF143" s="361">
        <v>105</v>
      </c>
      <c r="AG143" s="361">
        <v>784</v>
      </c>
      <c r="AH143" s="82">
        <v>475</v>
      </c>
      <c r="AI143" s="82">
        <v>51</v>
      </c>
      <c r="AJ143" s="15">
        <v>526</v>
      </c>
      <c r="AK143" s="82">
        <v>227</v>
      </c>
      <c r="AL143" s="82">
        <v>208</v>
      </c>
      <c r="AM143" s="82">
        <v>0</v>
      </c>
      <c r="AN143" s="82">
        <v>0</v>
      </c>
      <c r="AO143" s="15">
        <v>435</v>
      </c>
      <c r="AP143" s="82">
        <v>3</v>
      </c>
      <c r="AQ143" s="307">
        <v>187</v>
      </c>
      <c r="AR143" s="107">
        <v>186</v>
      </c>
      <c r="AS143" s="107">
        <v>1</v>
      </c>
    </row>
    <row r="144" spans="1:45" ht="16.5" customHeight="1">
      <c r="A144" s="82" t="s">
        <v>24</v>
      </c>
      <c r="B144" s="140">
        <v>10424</v>
      </c>
      <c r="C144" s="140">
        <v>4957</v>
      </c>
      <c r="D144" s="140">
        <v>13911</v>
      </c>
      <c r="E144" s="140">
        <v>6488</v>
      </c>
      <c r="F144" s="140">
        <v>8147</v>
      </c>
      <c r="G144" s="140">
        <v>3964</v>
      </c>
      <c r="H144" s="140">
        <v>4136</v>
      </c>
      <c r="I144" s="140">
        <v>1926</v>
      </c>
      <c r="J144" s="140">
        <v>4791</v>
      </c>
      <c r="K144" s="140">
        <v>2342</v>
      </c>
      <c r="L144" s="139">
        <v>41409</v>
      </c>
      <c r="M144" s="139">
        <v>19677</v>
      </c>
      <c r="N144" s="82" t="s">
        <v>24</v>
      </c>
      <c r="O144" s="331">
        <v>76</v>
      </c>
      <c r="P144" s="331">
        <v>33</v>
      </c>
      <c r="Q144" s="331">
        <v>2521</v>
      </c>
      <c r="R144" s="331">
        <v>1164</v>
      </c>
      <c r="S144" s="331">
        <v>2745</v>
      </c>
      <c r="T144" s="331">
        <v>1256</v>
      </c>
      <c r="U144" s="331">
        <v>24</v>
      </c>
      <c r="V144" s="331">
        <v>6</v>
      </c>
      <c r="W144" s="331">
        <v>1209</v>
      </c>
      <c r="X144" s="331">
        <v>625</v>
      </c>
      <c r="Y144" s="139">
        <v>6575</v>
      </c>
      <c r="Z144" s="139">
        <v>3084</v>
      </c>
      <c r="AA144" s="82" t="s">
        <v>24</v>
      </c>
      <c r="AB144" s="361">
        <v>167</v>
      </c>
      <c r="AC144" s="361">
        <v>200</v>
      </c>
      <c r="AD144" s="361">
        <v>162</v>
      </c>
      <c r="AE144" s="361">
        <v>130</v>
      </c>
      <c r="AF144" s="361">
        <v>122</v>
      </c>
      <c r="AG144" s="361">
        <v>781</v>
      </c>
      <c r="AH144" s="82">
        <v>331</v>
      </c>
      <c r="AI144" s="82">
        <v>207</v>
      </c>
      <c r="AJ144" s="15">
        <v>538</v>
      </c>
      <c r="AK144" s="82">
        <v>352</v>
      </c>
      <c r="AL144" s="82">
        <v>230</v>
      </c>
      <c r="AM144" s="82">
        <v>1</v>
      </c>
      <c r="AN144" s="82">
        <v>1</v>
      </c>
      <c r="AO144" s="15">
        <v>584</v>
      </c>
      <c r="AP144" s="82">
        <v>4</v>
      </c>
      <c r="AQ144" s="307">
        <v>154</v>
      </c>
      <c r="AR144" s="107">
        <v>151</v>
      </c>
      <c r="AS144" s="107">
        <v>3</v>
      </c>
    </row>
    <row r="145" spans="1:45" ht="16.5" customHeight="1">
      <c r="A145" s="82" t="s">
        <v>25</v>
      </c>
      <c r="B145" s="140">
        <v>14763</v>
      </c>
      <c r="C145" s="140">
        <v>7204</v>
      </c>
      <c r="D145" s="140">
        <v>11071</v>
      </c>
      <c r="E145" s="140">
        <v>5364</v>
      </c>
      <c r="F145" s="140">
        <v>4568</v>
      </c>
      <c r="G145" s="140">
        <v>2252</v>
      </c>
      <c r="H145" s="140">
        <v>1882</v>
      </c>
      <c r="I145" s="140">
        <v>932</v>
      </c>
      <c r="J145" s="140">
        <v>2261</v>
      </c>
      <c r="K145" s="140">
        <v>1173</v>
      </c>
      <c r="L145" s="139">
        <v>34545</v>
      </c>
      <c r="M145" s="139">
        <v>16925</v>
      </c>
      <c r="N145" s="82" t="s">
        <v>25</v>
      </c>
      <c r="O145" s="331">
        <v>1119</v>
      </c>
      <c r="P145" s="331">
        <v>603</v>
      </c>
      <c r="Q145" s="331">
        <v>2311</v>
      </c>
      <c r="R145" s="331">
        <v>1072</v>
      </c>
      <c r="S145" s="331">
        <v>1801</v>
      </c>
      <c r="T145" s="331">
        <v>873</v>
      </c>
      <c r="U145" s="331">
        <v>142</v>
      </c>
      <c r="V145" s="331">
        <v>79</v>
      </c>
      <c r="W145" s="331">
        <v>780</v>
      </c>
      <c r="X145" s="331">
        <v>404</v>
      </c>
      <c r="Y145" s="139">
        <v>6153</v>
      </c>
      <c r="Z145" s="139">
        <v>3031</v>
      </c>
      <c r="AA145" s="82" t="s">
        <v>25</v>
      </c>
      <c r="AB145" s="361">
        <v>220</v>
      </c>
      <c r="AC145" s="361">
        <v>223</v>
      </c>
      <c r="AD145" s="361">
        <v>199</v>
      </c>
      <c r="AE145" s="361">
        <v>144</v>
      </c>
      <c r="AF145" s="361">
        <v>143</v>
      </c>
      <c r="AG145" s="361">
        <v>929</v>
      </c>
      <c r="AH145" s="82">
        <v>465</v>
      </c>
      <c r="AI145" s="82">
        <v>46</v>
      </c>
      <c r="AJ145" s="15">
        <v>511</v>
      </c>
      <c r="AK145" s="82">
        <v>289</v>
      </c>
      <c r="AL145" s="82">
        <v>209</v>
      </c>
      <c r="AM145" s="82">
        <v>2</v>
      </c>
      <c r="AN145" s="82">
        <v>0</v>
      </c>
      <c r="AO145" s="15">
        <v>500</v>
      </c>
      <c r="AP145" s="82">
        <v>4</v>
      </c>
      <c r="AQ145" s="307">
        <v>208</v>
      </c>
      <c r="AR145" s="107">
        <v>204</v>
      </c>
      <c r="AS145" s="107">
        <v>4</v>
      </c>
    </row>
    <row r="146" spans="1:45" ht="16.5" customHeight="1">
      <c r="A146" s="82" t="s">
        <v>26</v>
      </c>
      <c r="B146" s="140">
        <v>12462</v>
      </c>
      <c r="C146" s="140">
        <v>5960</v>
      </c>
      <c r="D146" s="140">
        <v>12705</v>
      </c>
      <c r="E146" s="140">
        <v>6029</v>
      </c>
      <c r="F146" s="140">
        <v>9041</v>
      </c>
      <c r="G146" s="140">
        <v>4529</v>
      </c>
      <c r="H146" s="140">
        <v>4476</v>
      </c>
      <c r="I146" s="140">
        <v>2312</v>
      </c>
      <c r="J146" s="140">
        <v>4480</v>
      </c>
      <c r="K146" s="140">
        <v>2399</v>
      </c>
      <c r="L146" s="139">
        <v>43164</v>
      </c>
      <c r="M146" s="139">
        <v>21229</v>
      </c>
      <c r="N146" s="82" t="s">
        <v>26</v>
      </c>
      <c r="O146" s="331">
        <v>4330</v>
      </c>
      <c r="P146" s="331">
        <v>2007</v>
      </c>
      <c r="Q146" s="331">
        <v>5209</v>
      </c>
      <c r="R146" s="331">
        <v>2287</v>
      </c>
      <c r="S146" s="331">
        <v>2729</v>
      </c>
      <c r="T146" s="331">
        <v>1322</v>
      </c>
      <c r="U146" s="331">
        <v>557</v>
      </c>
      <c r="V146" s="331">
        <v>285</v>
      </c>
      <c r="W146" s="331">
        <v>1673</v>
      </c>
      <c r="X146" s="331">
        <v>907</v>
      </c>
      <c r="Y146" s="139">
        <v>14498</v>
      </c>
      <c r="Z146" s="139">
        <v>6808</v>
      </c>
      <c r="AA146" s="82" t="s">
        <v>26</v>
      </c>
      <c r="AB146" s="361">
        <v>259</v>
      </c>
      <c r="AC146" s="361">
        <v>262</v>
      </c>
      <c r="AD146" s="361">
        <v>241</v>
      </c>
      <c r="AE146" s="361">
        <v>153</v>
      </c>
      <c r="AF146" s="361">
        <v>157</v>
      </c>
      <c r="AG146" s="361">
        <v>1072</v>
      </c>
      <c r="AH146" s="82">
        <v>651</v>
      </c>
      <c r="AI146" s="82">
        <v>54</v>
      </c>
      <c r="AJ146" s="15">
        <v>705</v>
      </c>
      <c r="AK146" s="82">
        <v>459</v>
      </c>
      <c r="AL146" s="82">
        <v>182</v>
      </c>
      <c r="AM146" s="82">
        <v>51</v>
      </c>
      <c r="AN146" s="82">
        <v>4</v>
      </c>
      <c r="AO146" s="15">
        <v>696</v>
      </c>
      <c r="AP146" s="82">
        <v>24</v>
      </c>
      <c r="AQ146" s="307">
        <v>246</v>
      </c>
      <c r="AR146" s="107">
        <v>240</v>
      </c>
      <c r="AS146" s="107">
        <v>6</v>
      </c>
    </row>
    <row r="147" spans="1:45" ht="16.5" customHeight="1">
      <c r="A147" s="82" t="s">
        <v>27</v>
      </c>
      <c r="B147" s="140">
        <v>644</v>
      </c>
      <c r="C147" s="140">
        <v>317</v>
      </c>
      <c r="D147" s="140">
        <v>1326</v>
      </c>
      <c r="E147" s="140">
        <v>568</v>
      </c>
      <c r="F147" s="140">
        <v>965</v>
      </c>
      <c r="G147" s="140">
        <v>483</v>
      </c>
      <c r="H147" s="140">
        <v>519</v>
      </c>
      <c r="I147" s="140">
        <v>251</v>
      </c>
      <c r="J147" s="140">
        <v>838</v>
      </c>
      <c r="K147" s="140">
        <v>428</v>
      </c>
      <c r="L147" s="139">
        <v>4292</v>
      </c>
      <c r="M147" s="139">
        <v>2047</v>
      </c>
      <c r="N147" s="82" t="s">
        <v>27</v>
      </c>
      <c r="O147" s="331">
        <v>0</v>
      </c>
      <c r="P147" s="331">
        <v>0</v>
      </c>
      <c r="Q147" s="331">
        <v>227</v>
      </c>
      <c r="R147" s="331">
        <v>75</v>
      </c>
      <c r="S147" s="331">
        <v>291</v>
      </c>
      <c r="T147" s="331">
        <v>144</v>
      </c>
      <c r="U147" s="331">
        <v>0</v>
      </c>
      <c r="V147" s="331">
        <v>0</v>
      </c>
      <c r="W147" s="331">
        <v>180</v>
      </c>
      <c r="X147" s="331">
        <v>88</v>
      </c>
      <c r="Y147" s="139">
        <v>698</v>
      </c>
      <c r="Z147" s="139">
        <v>307</v>
      </c>
      <c r="AA147" s="82" t="s">
        <v>27</v>
      </c>
      <c r="AB147" s="361">
        <v>18</v>
      </c>
      <c r="AC147" s="361">
        <v>23</v>
      </c>
      <c r="AD147" s="361">
        <v>19</v>
      </c>
      <c r="AE147" s="361">
        <v>17</v>
      </c>
      <c r="AF147" s="361">
        <v>19</v>
      </c>
      <c r="AG147" s="361">
        <v>96</v>
      </c>
      <c r="AH147" s="82">
        <v>77</v>
      </c>
      <c r="AI147" s="82">
        <v>4</v>
      </c>
      <c r="AJ147" s="15">
        <v>81</v>
      </c>
      <c r="AK147" s="82">
        <v>79</v>
      </c>
      <c r="AL147" s="82">
        <v>3</v>
      </c>
      <c r="AM147" s="82">
        <v>0</v>
      </c>
      <c r="AN147" s="82">
        <v>1</v>
      </c>
      <c r="AO147" s="15">
        <v>83</v>
      </c>
      <c r="AP147" s="82">
        <v>1</v>
      </c>
      <c r="AQ147" s="307">
        <v>17</v>
      </c>
      <c r="AR147" s="107">
        <v>17</v>
      </c>
      <c r="AS147" s="107"/>
    </row>
    <row r="148" spans="1:45" ht="16.5" customHeight="1">
      <c r="A148" s="82" t="s">
        <v>28</v>
      </c>
      <c r="B148" s="140">
        <v>6494</v>
      </c>
      <c r="C148" s="140">
        <v>3197</v>
      </c>
      <c r="D148" s="140">
        <v>11987</v>
      </c>
      <c r="E148" s="140">
        <v>5652</v>
      </c>
      <c r="F148" s="140">
        <v>5294</v>
      </c>
      <c r="G148" s="140">
        <v>2539</v>
      </c>
      <c r="H148" s="140">
        <v>2033</v>
      </c>
      <c r="I148" s="140">
        <v>1015</v>
      </c>
      <c r="J148" s="140">
        <v>2333</v>
      </c>
      <c r="K148" s="140">
        <v>1117</v>
      </c>
      <c r="L148" s="139">
        <v>28141</v>
      </c>
      <c r="M148" s="139">
        <v>13520</v>
      </c>
      <c r="N148" s="82" t="s">
        <v>28</v>
      </c>
      <c r="O148" s="331">
        <v>143</v>
      </c>
      <c r="P148" s="331">
        <v>78</v>
      </c>
      <c r="Q148" s="331">
        <v>2060</v>
      </c>
      <c r="R148" s="331">
        <v>949</v>
      </c>
      <c r="S148" s="331">
        <v>1849</v>
      </c>
      <c r="T148" s="331">
        <v>882</v>
      </c>
      <c r="U148" s="331">
        <v>24</v>
      </c>
      <c r="V148" s="331">
        <v>12</v>
      </c>
      <c r="W148" s="331">
        <v>534</v>
      </c>
      <c r="X148" s="331">
        <v>245</v>
      </c>
      <c r="Y148" s="139">
        <v>4610</v>
      </c>
      <c r="Z148" s="139">
        <v>2166</v>
      </c>
      <c r="AA148" s="82" t="s">
        <v>28</v>
      </c>
      <c r="AB148" s="361">
        <v>143</v>
      </c>
      <c r="AC148" s="361">
        <v>185</v>
      </c>
      <c r="AD148" s="361">
        <v>147</v>
      </c>
      <c r="AE148" s="361">
        <v>83</v>
      </c>
      <c r="AF148" s="361">
        <v>84</v>
      </c>
      <c r="AG148" s="361">
        <v>642</v>
      </c>
      <c r="AH148" s="82">
        <v>355</v>
      </c>
      <c r="AI148" s="82">
        <v>36</v>
      </c>
      <c r="AJ148" s="15">
        <v>391</v>
      </c>
      <c r="AK148" s="82">
        <v>228</v>
      </c>
      <c r="AL148" s="82">
        <v>166</v>
      </c>
      <c r="AM148" s="82">
        <v>6</v>
      </c>
      <c r="AN148" s="82">
        <v>2</v>
      </c>
      <c r="AO148" s="15">
        <v>402</v>
      </c>
      <c r="AP148" s="82">
        <v>1</v>
      </c>
      <c r="AQ148" s="307">
        <v>145</v>
      </c>
      <c r="AR148" s="107">
        <v>143</v>
      </c>
      <c r="AS148" s="107">
        <v>2</v>
      </c>
    </row>
    <row r="149" spans="1:45" ht="16.5" customHeight="1">
      <c r="A149" s="82" t="s">
        <v>29</v>
      </c>
      <c r="B149" s="140">
        <v>3009</v>
      </c>
      <c r="C149" s="140">
        <v>1516</v>
      </c>
      <c r="D149" s="140">
        <v>4673</v>
      </c>
      <c r="E149" s="140">
        <v>2225</v>
      </c>
      <c r="F149" s="140">
        <v>4084</v>
      </c>
      <c r="G149" s="140">
        <v>2102</v>
      </c>
      <c r="H149" s="140">
        <v>2900</v>
      </c>
      <c r="I149" s="140">
        <v>1463</v>
      </c>
      <c r="J149" s="140">
        <v>3952</v>
      </c>
      <c r="K149" s="140">
        <v>2099</v>
      </c>
      <c r="L149" s="139">
        <v>18618</v>
      </c>
      <c r="M149" s="139">
        <v>9405</v>
      </c>
      <c r="N149" s="82" t="s">
        <v>29</v>
      </c>
      <c r="O149" s="331">
        <v>10</v>
      </c>
      <c r="P149" s="331">
        <v>5</v>
      </c>
      <c r="Q149" s="331">
        <v>779</v>
      </c>
      <c r="R149" s="331">
        <v>332</v>
      </c>
      <c r="S149" s="331">
        <v>1139</v>
      </c>
      <c r="T149" s="331">
        <v>565</v>
      </c>
      <c r="U149" s="331">
        <v>48</v>
      </c>
      <c r="V149" s="331">
        <v>30</v>
      </c>
      <c r="W149" s="331">
        <v>691</v>
      </c>
      <c r="X149" s="331">
        <v>370</v>
      </c>
      <c r="Y149" s="139">
        <v>2667</v>
      </c>
      <c r="Z149" s="139">
        <v>1302</v>
      </c>
      <c r="AA149" s="82" t="s">
        <v>29</v>
      </c>
      <c r="AB149" s="361">
        <v>53</v>
      </c>
      <c r="AC149" s="361">
        <v>86</v>
      </c>
      <c r="AD149" s="361">
        <v>73</v>
      </c>
      <c r="AE149" s="361">
        <v>56</v>
      </c>
      <c r="AF149" s="361">
        <v>75</v>
      </c>
      <c r="AG149" s="361">
        <v>343</v>
      </c>
      <c r="AH149" s="82">
        <v>200</v>
      </c>
      <c r="AI149" s="82">
        <v>7</v>
      </c>
      <c r="AJ149" s="15">
        <v>207</v>
      </c>
      <c r="AK149" s="82">
        <v>333</v>
      </c>
      <c r="AL149" s="82">
        <v>11</v>
      </c>
      <c r="AM149" s="82">
        <v>5</v>
      </c>
      <c r="AN149" s="82">
        <v>0</v>
      </c>
      <c r="AO149" s="15">
        <v>349</v>
      </c>
      <c r="AP149" s="82">
        <v>51</v>
      </c>
      <c r="AQ149" s="307">
        <v>24</v>
      </c>
      <c r="AR149" s="107">
        <v>24</v>
      </c>
      <c r="AS149" s="107"/>
    </row>
    <row r="150" spans="1:45" ht="16.5" customHeight="1">
      <c r="A150" s="82" t="s">
        <v>30</v>
      </c>
      <c r="B150" s="140">
        <v>10700</v>
      </c>
      <c r="C150" s="140">
        <v>5352</v>
      </c>
      <c r="D150" s="140">
        <v>17222</v>
      </c>
      <c r="E150" s="140">
        <v>8369</v>
      </c>
      <c r="F150" s="140">
        <v>6731</v>
      </c>
      <c r="G150" s="140">
        <v>3280</v>
      </c>
      <c r="H150" s="140">
        <v>2580</v>
      </c>
      <c r="I150" s="140">
        <v>1305</v>
      </c>
      <c r="J150" s="140">
        <v>2747</v>
      </c>
      <c r="K150" s="140">
        <v>1387</v>
      </c>
      <c r="L150" s="139">
        <v>39980</v>
      </c>
      <c r="M150" s="139">
        <v>19693</v>
      </c>
      <c r="N150" s="82" t="s">
        <v>30</v>
      </c>
      <c r="O150" s="331">
        <v>0</v>
      </c>
      <c r="P150" s="331">
        <v>0</v>
      </c>
      <c r="Q150" s="331">
        <v>2376</v>
      </c>
      <c r="R150" s="331">
        <v>1021</v>
      </c>
      <c r="S150" s="331">
        <v>1856</v>
      </c>
      <c r="T150" s="331">
        <v>893</v>
      </c>
      <c r="U150" s="331">
        <v>0</v>
      </c>
      <c r="V150" s="331">
        <v>0</v>
      </c>
      <c r="W150" s="331">
        <v>828</v>
      </c>
      <c r="X150" s="331">
        <v>399</v>
      </c>
      <c r="Y150" s="139">
        <v>5060</v>
      </c>
      <c r="Z150" s="139">
        <v>2313</v>
      </c>
      <c r="AA150" s="82" t="s">
        <v>30</v>
      </c>
      <c r="AB150" s="361">
        <v>240</v>
      </c>
      <c r="AC150" s="361">
        <v>277</v>
      </c>
      <c r="AD150" s="361">
        <v>221</v>
      </c>
      <c r="AE150" s="361">
        <v>132</v>
      </c>
      <c r="AF150" s="361">
        <v>123</v>
      </c>
      <c r="AG150" s="361">
        <v>993</v>
      </c>
      <c r="AH150" s="82">
        <v>505</v>
      </c>
      <c r="AI150" s="82">
        <v>92</v>
      </c>
      <c r="AJ150" s="15">
        <v>597</v>
      </c>
      <c r="AK150" s="82">
        <v>339</v>
      </c>
      <c r="AL150" s="82">
        <v>174</v>
      </c>
      <c r="AM150" s="82">
        <v>1</v>
      </c>
      <c r="AN150" s="82">
        <v>0</v>
      </c>
      <c r="AO150" s="15">
        <v>514</v>
      </c>
      <c r="AP150" s="82">
        <v>0</v>
      </c>
      <c r="AQ150" s="307">
        <v>255</v>
      </c>
      <c r="AR150" s="107">
        <v>233</v>
      </c>
      <c r="AS150" s="107">
        <v>22</v>
      </c>
    </row>
    <row r="151" spans="1:45" ht="16.5" customHeight="1">
      <c r="A151" s="82" t="s">
        <v>31</v>
      </c>
      <c r="B151" s="140">
        <v>9976</v>
      </c>
      <c r="C151" s="140">
        <v>4938</v>
      </c>
      <c r="D151" s="140">
        <v>11478</v>
      </c>
      <c r="E151" s="140">
        <v>5619</v>
      </c>
      <c r="F151" s="140">
        <v>4114</v>
      </c>
      <c r="G151" s="140">
        <v>1982</v>
      </c>
      <c r="H151" s="140">
        <v>1978</v>
      </c>
      <c r="I151" s="140">
        <v>892</v>
      </c>
      <c r="J151" s="140">
        <v>1862</v>
      </c>
      <c r="K151" s="140">
        <v>1006</v>
      </c>
      <c r="L151" s="139">
        <v>29408</v>
      </c>
      <c r="M151" s="139">
        <v>14437</v>
      </c>
      <c r="N151" s="82" t="s">
        <v>31</v>
      </c>
      <c r="O151" s="331">
        <v>79</v>
      </c>
      <c r="P151" s="331">
        <v>46</v>
      </c>
      <c r="Q151" s="331">
        <v>1521</v>
      </c>
      <c r="R151" s="331">
        <v>721</v>
      </c>
      <c r="S151" s="331">
        <v>1080</v>
      </c>
      <c r="T151" s="331">
        <v>473</v>
      </c>
      <c r="U151" s="331">
        <v>19</v>
      </c>
      <c r="V151" s="331">
        <v>11</v>
      </c>
      <c r="W151" s="331">
        <v>284</v>
      </c>
      <c r="X151" s="331">
        <v>156</v>
      </c>
      <c r="Y151" s="139">
        <v>2983</v>
      </c>
      <c r="Z151" s="139">
        <v>1407</v>
      </c>
      <c r="AA151" s="82" t="s">
        <v>31</v>
      </c>
      <c r="AB151" s="361">
        <v>188</v>
      </c>
      <c r="AC151" s="361">
        <v>190</v>
      </c>
      <c r="AD151" s="361">
        <v>132</v>
      </c>
      <c r="AE151" s="361">
        <v>65</v>
      </c>
      <c r="AF151" s="361">
        <v>63</v>
      </c>
      <c r="AG151" s="361">
        <v>638</v>
      </c>
      <c r="AH151" s="82">
        <v>324</v>
      </c>
      <c r="AI151" s="82">
        <v>80</v>
      </c>
      <c r="AJ151" s="15">
        <v>404</v>
      </c>
      <c r="AK151" s="82">
        <v>258</v>
      </c>
      <c r="AL151" s="82">
        <v>145</v>
      </c>
      <c r="AM151" s="82">
        <v>12</v>
      </c>
      <c r="AN151" s="82">
        <v>3</v>
      </c>
      <c r="AO151" s="15">
        <v>418</v>
      </c>
      <c r="AP151" s="82">
        <v>9</v>
      </c>
      <c r="AQ151" s="307">
        <v>171</v>
      </c>
      <c r="AR151" s="107">
        <v>165</v>
      </c>
      <c r="AS151" s="107">
        <v>6</v>
      </c>
    </row>
    <row r="152" spans="1:45" ht="16.5" customHeight="1">
      <c r="A152" s="82" t="s">
        <v>32</v>
      </c>
      <c r="B152" s="140">
        <v>11844</v>
      </c>
      <c r="C152" s="140">
        <v>5777</v>
      </c>
      <c r="D152" s="140">
        <v>11893</v>
      </c>
      <c r="E152" s="140">
        <v>5670</v>
      </c>
      <c r="F152" s="140">
        <v>6625</v>
      </c>
      <c r="G152" s="140">
        <v>3337</v>
      </c>
      <c r="H152" s="140">
        <v>3313</v>
      </c>
      <c r="I152" s="140">
        <v>1657</v>
      </c>
      <c r="J152" s="140">
        <v>3929</v>
      </c>
      <c r="K152" s="140">
        <v>1943</v>
      </c>
      <c r="L152" s="139">
        <v>37604</v>
      </c>
      <c r="M152" s="139">
        <v>18384</v>
      </c>
      <c r="N152" s="82" t="s">
        <v>32</v>
      </c>
      <c r="O152" s="331">
        <v>104</v>
      </c>
      <c r="P152" s="331">
        <v>62</v>
      </c>
      <c r="Q152" s="331">
        <v>2075</v>
      </c>
      <c r="R152" s="331">
        <v>973</v>
      </c>
      <c r="S152" s="331">
        <v>1936</v>
      </c>
      <c r="T152" s="331">
        <v>965</v>
      </c>
      <c r="U152" s="331">
        <v>43</v>
      </c>
      <c r="V152" s="331">
        <v>25</v>
      </c>
      <c r="W152" s="331">
        <v>1117</v>
      </c>
      <c r="X152" s="331">
        <v>550</v>
      </c>
      <c r="Y152" s="139">
        <v>5275</v>
      </c>
      <c r="Z152" s="139">
        <v>2575</v>
      </c>
      <c r="AA152" s="82" t="s">
        <v>32</v>
      </c>
      <c r="AB152" s="361">
        <v>203</v>
      </c>
      <c r="AC152" s="361">
        <v>211</v>
      </c>
      <c r="AD152" s="361">
        <v>195</v>
      </c>
      <c r="AE152" s="361">
        <v>149</v>
      </c>
      <c r="AF152" s="361">
        <v>149</v>
      </c>
      <c r="AG152" s="361">
        <v>907</v>
      </c>
      <c r="AH152" s="82">
        <v>473</v>
      </c>
      <c r="AI152" s="82">
        <v>72</v>
      </c>
      <c r="AJ152" s="15">
        <v>545</v>
      </c>
      <c r="AK152" s="82">
        <v>229</v>
      </c>
      <c r="AL152" s="82">
        <v>315</v>
      </c>
      <c r="AM152" s="82">
        <v>1</v>
      </c>
      <c r="AN152" s="82">
        <v>4</v>
      </c>
      <c r="AO152" s="15">
        <v>549</v>
      </c>
      <c r="AP152" s="82">
        <v>7</v>
      </c>
      <c r="AQ152" s="307">
        <v>264</v>
      </c>
      <c r="AR152" s="107">
        <v>196</v>
      </c>
      <c r="AS152" s="107">
        <v>68</v>
      </c>
    </row>
    <row r="153" spans="1:45" ht="12.75">
      <c r="A153" s="104"/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04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04"/>
      <c r="AQ153" s="109"/>
      <c r="AR153" s="109"/>
      <c r="AS153" s="109"/>
    </row>
    <row r="154" spans="1:42" ht="12.75">
      <c r="A154" s="111"/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11"/>
      <c r="O154" s="143"/>
      <c r="P154" s="143"/>
      <c r="Q154" s="143"/>
      <c r="R154" s="143"/>
      <c r="S154" s="143"/>
      <c r="T154" s="143"/>
      <c r="U154" s="143"/>
      <c r="V154" s="143"/>
      <c r="W154" s="143"/>
      <c r="X154" s="143"/>
      <c r="Y154" s="143"/>
      <c r="Z154" s="143"/>
      <c r="AA154" s="111"/>
      <c r="AB154" s="111"/>
      <c r="AC154" s="111"/>
      <c r="AD154" s="111"/>
      <c r="AE154" s="111"/>
      <c r="AF154" s="111"/>
      <c r="AG154" s="111"/>
      <c r="AH154" s="111"/>
      <c r="AI154" s="111"/>
      <c r="AJ154" s="111"/>
      <c r="AK154" s="111"/>
      <c r="AL154" s="111"/>
      <c r="AM154" s="111"/>
      <c r="AN154" s="111"/>
      <c r="AO154" s="111"/>
      <c r="AP154" s="111"/>
    </row>
    <row r="155" spans="1:45" ht="12.75">
      <c r="A155" s="97" t="s">
        <v>517</v>
      </c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97" t="s">
        <v>521</v>
      </c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  <c r="AA155" s="97" t="s">
        <v>526</v>
      </c>
      <c r="AB155" s="98"/>
      <c r="AC155" s="98"/>
      <c r="AD155" s="98"/>
      <c r="AE155" s="98"/>
      <c r="AF155" s="98"/>
      <c r="AG155" s="98"/>
      <c r="AH155" s="98"/>
      <c r="AI155" s="98"/>
      <c r="AJ155" s="98"/>
      <c r="AK155" s="98"/>
      <c r="AL155" s="98"/>
      <c r="AM155" s="98"/>
      <c r="AN155" s="98"/>
      <c r="AO155" s="98"/>
      <c r="AP155" s="98"/>
      <c r="AQ155" s="98"/>
      <c r="AR155" s="97"/>
      <c r="AS155" s="98"/>
    </row>
    <row r="156" spans="1:45" ht="12.75">
      <c r="A156" s="97" t="s">
        <v>8</v>
      </c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97" t="s">
        <v>8</v>
      </c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97" t="s">
        <v>512</v>
      </c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  <c r="AL156" s="98"/>
      <c r="AM156" s="98"/>
      <c r="AN156" s="98"/>
      <c r="AO156" s="98"/>
      <c r="AP156" s="98"/>
      <c r="AQ156" s="98"/>
      <c r="AR156" s="97"/>
      <c r="AS156" s="98"/>
    </row>
    <row r="157" spans="1:45" ht="12.75">
      <c r="A157" s="97" t="s">
        <v>401</v>
      </c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97" t="s">
        <v>401</v>
      </c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97" t="s">
        <v>401</v>
      </c>
      <c r="AB157" s="98"/>
      <c r="AC157" s="98"/>
      <c r="AD157" s="98"/>
      <c r="AE157" s="98"/>
      <c r="AF157" s="98"/>
      <c r="AG157" s="98"/>
      <c r="AH157" s="98"/>
      <c r="AI157" s="98"/>
      <c r="AJ157" s="98"/>
      <c r="AK157" s="98"/>
      <c r="AL157" s="98"/>
      <c r="AM157" s="98"/>
      <c r="AN157" s="98"/>
      <c r="AO157" s="98"/>
      <c r="AP157" s="98"/>
      <c r="AQ157" s="98"/>
      <c r="AR157" s="97"/>
      <c r="AS157" s="98"/>
    </row>
    <row r="158" spans="2:42" ht="12.75"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B158" s="113"/>
      <c r="AC158" s="113"/>
      <c r="AD158" s="113"/>
      <c r="AE158" s="113"/>
      <c r="AF158" s="113"/>
      <c r="AG158" s="113"/>
      <c r="AH158" s="113"/>
      <c r="AI158" s="113"/>
      <c r="AJ158" s="113"/>
      <c r="AK158" s="113"/>
      <c r="AL158" s="113"/>
      <c r="AM158" s="113"/>
      <c r="AN158" s="113"/>
      <c r="AO158" s="113"/>
      <c r="AP158" s="113"/>
    </row>
    <row r="159" spans="1:44" ht="12.75">
      <c r="A159" s="100" t="s">
        <v>540</v>
      </c>
      <c r="B159" s="137"/>
      <c r="C159" s="137"/>
      <c r="D159" s="137"/>
      <c r="E159" s="137"/>
      <c r="F159" s="137"/>
      <c r="G159" s="137"/>
      <c r="H159" s="137"/>
      <c r="I159" s="137"/>
      <c r="J159" s="137" t="s">
        <v>298</v>
      </c>
      <c r="K159" s="137"/>
      <c r="L159" s="137"/>
      <c r="M159" s="137"/>
      <c r="N159" s="100" t="s">
        <v>540</v>
      </c>
      <c r="O159" s="137"/>
      <c r="P159" s="137"/>
      <c r="Q159" s="137"/>
      <c r="R159" s="137"/>
      <c r="S159" s="137"/>
      <c r="T159" s="137"/>
      <c r="U159" s="137"/>
      <c r="V159" s="137"/>
      <c r="W159" s="137" t="s">
        <v>298</v>
      </c>
      <c r="X159" s="137"/>
      <c r="Y159" s="137"/>
      <c r="Z159" s="137"/>
      <c r="AA159" s="100" t="s">
        <v>540</v>
      </c>
      <c r="AB159" s="113"/>
      <c r="AC159" s="113"/>
      <c r="AD159" s="113"/>
      <c r="AE159" s="113"/>
      <c r="AF159" s="113"/>
      <c r="AG159" s="113"/>
      <c r="AH159" s="113"/>
      <c r="AI159" s="113"/>
      <c r="AJ159" s="113"/>
      <c r="AK159" s="113"/>
      <c r="AL159" s="113"/>
      <c r="AM159" s="113"/>
      <c r="AO159" s="113"/>
      <c r="AP159" s="113"/>
      <c r="AR159" s="113" t="s">
        <v>298</v>
      </c>
    </row>
    <row r="160" spans="2:42" ht="12.75"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B160" s="113"/>
      <c r="AC160" s="113"/>
      <c r="AD160" s="113"/>
      <c r="AE160" s="113"/>
      <c r="AF160" s="113"/>
      <c r="AG160" s="113"/>
      <c r="AH160" s="113"/>
      <c r="AI160" s="113"/>
      <c r="AJ160" s="113"/>
      <c r="AK160" s="113"/>
      <c r="AL160" s="113"/>
      <c r="AM160" s="113"/>
      <c r="AN160" s="113"/>
      <c r="AO160" s="113"/>
      <c r="AP160" s="113"/>
    </row>
    <row r="161" spans="1:45" ht="12.75">
      <c r="A161" s="101"/>
      <c r="B161" s="30" t="s">
        <v>260</v>
      </c>
      <c r="C161" s="84"/>
      <c r="D161" s="30" t="s">
        <v>261</v>
      </c>
      <c r="E161" s="84"/>
      <c r="F161" s="30" t="s">
        <v>262</v>
      </c>
      <c r="G161" s="84"/>
      <c r="H161" s="30" t="s">
        <v>263</v>
      </c>
      <c r="I161" s="84"/>
      <c r="J161" s="30" t="s">
        <v>264</v>
      </c>
      <c r="K161" s="84"/>
      <c r="L161" s="30" t="s">
        <v>127</v>
      </c>
      <c r="M161" s="84"/>
      <c r="N161" s="101"/>
      <c r="O161" s="30" t="s">
        <v>260</v>
      </c>
      <c r="P161" s="84"/>
      <c r="Q161" s="30" t="s">
        <v>261</v>
      </c>
      <c r="R161" s="84"/>
      <c r="S161" s="30" t="s">
        <v>262</v>
      </c>
      <c r="T161" s="84"/>
      <c r="U161" s="30" t="s">
        <v>263</v>
      </c>
      <c r="V161" s="84"/>
      <c r="W161" s="30" t="s">
        <v>264</v>
      </c>
      <c r="X161" s="84"/>
      <c r="Y161" s="30" t="s">
        <v>259</v>
      </c>
      <c r="Z161" s="84"/>
      <c r="AA161" s="101"/>
      <c r="AB161" s="531" t="s">
        <v>132</v>
      </c>
      <c r="AC161" s="531"/>
      <c r="AD161" s="531"/>
      <c r="AE161" s="531"/>
      <c r="AF161" s="531"/>
      <c r="AG161" s="532"/>
      <c r="AH161" s="256" t="s">
        <v>5</v>
      </c>
      <c r="AI161" s="294"/>
      <c r="AJ161" s="299"/>
      <c r="AK161" s="256" t="s">
        <v>534</v>
      </c>
      <c r="AL161" s="297"/>
      <c r="AM161" s="103"/>
      <c r="AN161" s="206"/>
      <c r="AO161" s="102"/>
      <c r="AP161" s="298" t="s">
        <v>385</v>
      </c>
      <c r="AQ161" s="256" t="s">
        <v>386</v>
      </c>
      <c r="AR161" s="294"/>
      <c r="AS161" s="299"/>
    </row>
    <row r="162" spans="1:47" s="354" customFormat="1" ht="24">
      <c r="A162" s="266" t="s">
        <v>416</v>
      </c>
      <c r="B162" s="237" t="s">
        <v>532</v>
      </c>
      <c r="C162" s="237" t="s">
        <v>265</v>
      </c>
      <c r="D162" s="237" t="s">
        <v>532</v>
      </c>
      <c r="E162" s="237" t="s">
        <v>265</v>
      </c>
      <c r="F162" s="237" t="s">
        <v>532</v>
      </c>
      <c r="G162" s="237" t="s">
        <v>265</v>
      </c>
      <c r="H162" s="237" t="s">
        <v>532</v>
      </c>
      <c r="I162" s="237" t="s">
        <v>265</v>
      </c>
      <c r="J162" s="237" t="s">
        <v>532</v>
      </c>
      <c r="K162" s="237" t="s">
        <v>265</v>
      </c>
      <c r="L162" s="237" t="s">
        <v>532</v>
      </c>
      <c r="M162" s="237" t="s">
        <v>265</v>
      </c>
      <c r="N162" s="266" t="s">
        <v>416</v>
      </c>
      <c r="O162" s="237" t="s">
        <v>532</v>
      </c>
      <c r="P162" s="237" t="s">
        <v>265</v>
      </c>
      <c r="Q162" s="237" t="s">
        <v>532</v>
      </c>
      <c r="R162" s="237" t="s">
        <v>265</v>
      </c>
      <c r="S162" s="237" t="s">
        <v>532</v>
      </c>
      <c r="T162" s="237" t="s">
        <v>265</v>
      </c>
      <c r="U162" s="237" t="s">
        <v>532</v>
      </c>
      <c r="V162" s="237" t="s">
        <v>265</v>
      </c>
      <c r="W162" s="237" t="s">
        <v>532</v>
      </c>
      <c r="X162" s="237" t="s">
        <v>265</v>
      </c>
      <c r="Y162" s="237" t="s">
        <v>532</v>
      </c>
      <c r="Z162" s="237" t="s">
        <v>265</v>
      </c>
      <c r="AA162" s="266" t="s">
        <v>416</v>
      </c>
      <c r="AB162" s="344" t="s">
        <v>387</v>
      </c>
      <c r="AC162" s="344" t="s">
        <v>388</v>
      </c>
      <c r="AD162" s="344" t="s">
        <v>389</v>
      </c>
      <c r="AE162" s="344" t="s">
        <v>390</v>
      </c>
      <c r="AF162" s="344" t="s">
        <v>391</v>
      </c>
      <c r="AG162" s="376" t="s">
        <v>259</v>
      </c>
      <c r="AH162" s="377" t="s">
        <v>393</v>
      </c>
      <c r="AI162" s="377" t="s">
        <v>394</v>
      </c>
      <c r="AJ162" s="347" t="s">
        <v>392</v>
      </c>
      <c r="AK162" s="346" t="s">
        <v>533</v>
      </c>
      <c r="AL162" s="347" t="s">
        <v>395</v>
      </c>
      <c r="AM162" s="347" t="s">
        <v>276</v>
      </c>
      <c r="AN162" s="347" t="s">
        <v>396</v>
      </c>
      <c r="AO162" s="348" t="s">
        <v>397</v>
      </c>
      <c r="AP162" s="349" t="s">
        <v>128</v>
      </c>
      <c r="AQ162" s="350" t="s">
        <v>143</v>
      </c>
      <c r="AR162" s="351" t="s">
        <v>138</v>
      </c>
      <c r="AS162" s="350" t="s">
        <v>144</v>
      </c>
      <c r="AU162" s="99"/>
    </row>
    <row r="163" spans="1:47" s="354" customFormat="1" ht="12.75">
      <c r="A163" s="270"/>
      <c r="B163" s="226"/>
      <c r="C163" s="226"/>
      <c r="D163" s="226"/>
      <c r="E163" s="226"/>
      <c r="F163" s="226"/>
      <c r="G163" s="226"/>
      <c r="H163" s="226"/>
      <c r="I163" s="226"/>
      <c r="J163" s="226"/>
      <c r="K163" s="226"/>
      <c r="L163" s="226"/>
      <c r="M163" s="226"/>
      <c r="N163" s="270"/>
      <c r="O163" s="226"/>
      <c r="P163" s="226"/>
      <c r="Q163" s="226"/>
      <c r="R163" s="226"/>
      <c r="S163" s="226"/>
      <c r="T163" s="226"/>
      <c r="U163" s="226"/>
      <c r="V163" s="226"/>
      <c r="W163" s="226"/>
      <c r="X163" s="226"/>
      <c r="Y163" s="226"/>
      <c r="Z163" s="226"/>
      <c r="AA163" s="270"/>
      <c r="AB163" s="271"/>
      <c r="AC163" s="271"/>
      <c r="AD163" s="271"/>
      <c r="AE163" s="271"/>
      <c r="AF163" s="271"/>
      <c r="AG163" s="382"/>
      <c r="AH163" s="385"/>
      <c r="AI163" s="385"/>
      <c r="AJ163" s="386"/>
      <c r="AK163" s="387"/>
      <c r="AL163" s="388"/>
      <c r="AM163" s="388"/>
      <c r="AN163" s="388"/>
      <c r="AO163" s="389"/>
      <c r="AP163" s="388"/>
      <c r="AQ163" s="383"/>
      <c r="AR163" s="384"/>
      <c r="AS163" s="383"/>
      <c r="AU163" s="99"/>
    </row>
    <row r="164" spans="1:45" ht="12.75">
      <c r="A164" s="81" t="s">
        <v>267</v>
      </c>
      <c r="B164" s="139">
        <v>136261</v>
      </c>
      <c r="C164" s="139">
        <v>69840</v>
      </c>
      <c r="D164" s="139">
        <v>90215</v>
      </c>
      <c r="E164" s="139">
        <v>46562</v>
      </c>
      <c r="F164" s="139">
        <v>46880</v>
      </c>
      <c r="G164" s="139">
        <v>24336</v>
      </c>
      <c r="H164" s="139">
        <v>24615</v>
      </c>
      <c r="I164" s="139">
        <v>12895</v>
      </c>
      <c r="J164" s="139">
        <v>18464</v>
      </c>
      <c r="K164" s="139">
        <v>9369</v>
      </c>
      <c r="L164" s="139">
        <v>316435</v>
      </c>
      <c r="M164" s="139">
        <v>163002</v>
      </c>
      <c r="N164" s="81" t="s">
        <v>267</v>
      </c>
      <c r="O164" s="139">
        <v>20913</v>
      </c>
      <c r="P164" s="139">
        <v>10645</v>
      </c>
      <c r="Q164" s="139">
        <v>15189</v>
      </c>
      <c r="R164" s="139">
        <v>7758</v>
      </c>
      <c r="S164" s="139">
        <v>10748</v>
      </c>
      <c r="T164" s="139">
        <v>5551</v>
      </c>
      <c r="U164" s="139">
        <v>1831</v>
      </c>
      <c r="V164" s="139">
        <v>1005</v>
      </c>
      <c r="W164" s="139">
        <v>3049</v>
      </c>
      <c r="X164" s="139">
        <v>1535</v>
      </c>
      <c r="Y164" s="139">
        <v>51730</v>
      </c>
      <c r="Z164" s="139">
        <v>26494</v>
      </c>
      <c r="AA164" s="81" t="s">
        <v>267</v>
      </c>
      <c r="AB164" s="139">
        <v>2299</v>
      </c>
      <c r="AC164" s="139">
        <v>2089</v>
      </c>
      <c r="AD164" s="139">
        <v>1630</v>
      </c>
      <c r="AE164" s="139">
        <v>1152</v>
      </c>
      <c r="AF164" s="139">
        <v>879</v>
      </c>
      <c r="AG164" s="139">
        <v>8049</v>
      </c>
      <c r="AH164" s="139">
        <v>3779</v>
      </c>
      <c r="AI164" s="139">
        <v>487</v>
      </c>
      <c r="AJ164" s="139">
        <v>4266</v>
      </c>
      <c r="AK164" s="139">
        <v>3618</v>
      </c>
      <c r="AL164" s="139">
        <v>1011</v>
      </c>
      <c r="AM164" s="139">
        <v>911</v>
      </c>
      <c r="AN164" s="139">
        <v>158</v>
      </c>
      <c r="AO164" s="139">
        <v>5698</v>
      </c>
      <c r="AP164" s="139">
        <v>355</v>
      </c>
      <c r="AQ164" s="139">
        <v>2173</v>
      </c>
      <c r="AR164" s="139">
        <v>1832</v>
      </c>
      <c r="AS164" s="139">
        <v>341</v>
      </c>
    </row>
    <row r="165" spans="1:45" ht="12.75">
      <c r="A165" s="81"/>
      <c r="B165" s="139"/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81"/>
      <c r="O165" s="139"/>
      <c r="P165" s="139"/>
      <c r="Q165" s="139"/>
      <c r="R165" s="139"/>
      <c r="S165" s="139"/>
      <c r="T165" s="139"/>
      <c r="U165" s="139"/>
      <c r="V165" s="139"/>
      <c r="W165" s="139"/>
      <c r="X165" s="139"/>
      <c r="Y165" s="139"/>
      <c r="Z165" s="139"/>
      <c r="AA165" s="81"/>
      <c r="AB165" s="139"/>
      <c r="AC165" s="139"/>
      <c r="AD165" s="139"/>
      <c r="AE165" s="139"/>
      <c r="AF165" s="139"/>
      <c r="AG165" s="139"/>
      <c r="AH165" s="139"/>
      <c r="AI165" s="139"/>
      <c r="AJ165" s="139"/>
      <c r="AK165" s="139"/>
      <c r="AL165" s="139"/>
      <c r="AM165" s="139"/>
      <c r="AN165" s="139"/>
      <c r="AO165" s="139"/>
      <c r="AP165" s="139"/>
      <c r="AQ165" s="139"/>
      <c r="AR165" s="139"/>
      <c r="AS165" s="139"/>
    </row>
    <row r="166" spans="1:45" ht="15" customHeight="1">
      <c r="A166" s="82" t="s">
        <v>33</v>
      </c>
      <c r="B166" s="140">
        <v>11462</v>
      </c>
      <c r="C166" s="140">
        <v>6185</v>
      </c>
      <c r="D166" s="140">
        <v>5793</v>
      </c>
      <c r="E166" s="140">
        <v>3198</v>
      </c>
      <c r="F166" s="140">
        <v>2836</v>
      </c>
      <c r="G166" s="140">
        <v>1577</v>
      </c>
      <c r="H166" s="140">
        <v>1403</v>
      </c>
      <c r="I166" s="140">
        <v>772</v>
      </c>
      <c r="J166" s="140">
        <v>977</v>
      </c>
      <c r="K166" s="140">
        <v>532</v>
      </c>
      <c r="L166" s="139">
        <v>22471</v>
      </c>
      <c r="M166" s="139">
        <v>12264</v>
      </c>
      <c r="N166" s="82" t="s">
        <v>33</v>
      </c>
      <c r="O166" s="140">
        <v>5161</v>
      </c>
      <c r="P166" s="140">
        <v>2745</v>
      </c>
      <c r="Q166" s="140">
        <v>1245</v>
      </c>
      <c r="R166" s="140">
        <v>722</v>
      </c>
      <c r="S166" s="140">
        <v>650</v>
      </c>
      <c r="T166" s="140">
        <v>350</v>
      </c>
      <c r="U166" s="140">
        <v>227</v>
      </c>
      <c r="V166" s="140">
        <v>139</v>
      </c>
      <c r="W166" s="140">
        <v>172</v>
      </c>
      <c r="X166" s="140">
        <v>92</v>
      </c>
      <c r="Y166" s="139">
        <v>7455</v>
      </c>
      <c r="Z166" s="139">
        <v>4048</v>
      </c>
      <c r="AA166" s="82" t="s">
        <v>33</v>
      </c>
      <c r="AB166" s="361">
        <v>164</v>
      </c>
      <c r="AC166" s="361">
        <v>131</v>
      </c>
      <c r="AD166" s="361">
        <v>109</v>
      </c>
      <c r="AE166" s="361">
        <v>80</v>
      </c>
      <c r="AF166" s="361">
        <v>60</v>
      </c>
      <c r="AG166" s="361">
        <v>544</v>
      </c>
      <c r="AH166" s="82">
        <v>251</v>
      </c>
      <c r="AI166" s="82">
        <v>31</v>
      </c>
      <c r="AJ166" s="15">
        <v>282</v>
      </c>
      <c r="AK166" s="15">
        <v>201</v>
      </c>
      <c r="AL166" s="15">
        <v>36</v>
      </c>
      <c r="AM166" s="15">
        <v>46</v>
      </c>
      <c r="AN166" s="15">
        <v>60</v>
      </c>
      <c r="AO166" s="15">
        <v>343</v>
      </c>
      <c r="AP166" s="82">
        <v>5</v>
      </c>
      <c r="AQ166" s="307">
        <v>149</v>
      </c>
      <c r="AR166" s="107">
        <v>122</v>
      </c>
      <c r="AS166" s="107">
        <v>27</v>
      </c>
    </row>
    <row r="167" spans="1:46" ht="15" customHeight="1">
      <c r="A167" s="82" t="s">
        <v>34</v>
      </c>
      <c r="B167" s="140">
        <v>10538</v>
      </c>
      <c r="C167" s="140">
        <v>5560</v>
      </c>
      <c r="D167" s="140">
        <v>7986</v>
      </c>
      <c r="E167" s="140">
        <v>4288</v>
      </c>
      <c r="F167" s="140">
        <v>4084</v>
      </c>
      <c r="G167" s="140">
        <v>2308</v>
      </c>
      <c r="H167" s="140">
        <v>2145</v>
      </c>
      <c r="I167" s="140">
        <v>1208</v>
      </c>
      <c r="J167" s="140">
        <v>1686</v>
      </c>
      <c r="K167" s="140">
        <v>940</v>
      </c>
      <c r="L167" s="139">
        <v>26439</v>
      </c>
      <c r="M167" s="139">
        <v>14304</v>
      </c>
      <c r="N167" s="82" t="s">
        <v>34</v>
      </c>
      <c r="O167" s="140">
        <v>12</v>
      </c>
      <c r="P167" s="140">
        <v>5</v>
      </c>
      <c r="Q167" s="140">
        <v>1216</v>
      </c>
      <c r="R167" s="140">
        <v>649</v>
      </c>
      <c r="S167" s="140">
        <v>883</v>
      </c>
      <c r="T167" s="140">
        <v>485</v>
      </c>
      <c r="U167" s="140">
        <v>15</v>
      </c>
      <c r="V167" s="140">
        <v>3</v>
      </c>
      <c r="W167" s="140">
        <v>213</v>
      </c>
      <c r="X167" s="140">
        <v>106</v>
      </c>
      <c r="Y167" s="139">
        <v>2339</v>
      </c>
      <c r="Z167" s="139">
        <v>1248</v>
      </c>
      <c r="AA167" s="82" t="s">
        <v>34</v>
      </c>
      <c r="AB167" s="361">
        <v>180</v>
      </c>
      <c r="AC167" s="361">
        <v>172</v>
      </c>
      <c r="AD167" s="361">
        <v>130</v>
      </c>
      <c r="AE167" s="361">
        <v>80</v>
      </c>
      <c r="AF167" s="361">
        <v>58</v>
      </c>
      <c r="AG167" s="361">
        <v>620</v>
      </c>
      <c r="AH167" s="82">
        <v>305</v>
      </c>
      <c r="AI167" s="82">
        <v>27</v>
      </c>
      <c r="AJ167" s="15">
        <v>332</v>
      </c>
      <c r="AK167" s="15">
        <v>229</v>
      </c>
      <c r="AL167" s="15">
        <v>10</v>
      </c>
      <c r="AM167" s="15">
        <v>163</v>
      </c>
      <c r="AN167" s="15">
        <v>0</v>
      </c>
      <c r="AO167" s="15">
        <v>402</v>
      </c>
      <c r="AP167" s="140">
        <v>10</v>
      </c>
      <c r="AQ167" s="307">
        <v>176</v>
      </c>
      <c r="AR167" s="107">
        <v>160</v>
      </c>
      <c r="AS167" s="107">
        <v>16</v>
      </c>
      <c r="AT167"/>
    </row>
    <row r="168" spans="1:46" ht="15" customHeight="1">
      <c r="A168" s="82" t="s">
        <v>35</v>
      </c>
      <c r="B168" s="140">
        <v>9594</v>
      </c>
      <c r="C168" s="140">
        <v>5346</v>
      </c>
      <c r="D168" s="140">
        <v>4455</v>
      </c>
      <c r="E168" s="140">
        <v>2548</v>
      </c>
      <c r="F168" s="140">
        <v>2308</v>
      </c>
      <c r="G168" s="140">
        <v>1265</v>
      </c>
      <c r="H168" s="140">
        <v>1179</v>
      </c>
      <c r="I168" s="140">
        <v>640</v>
      </c>
      <c r="J168" s="140">
        <v>589</v>
      </c>
      <c r="K168" s="140">
        <v>316</v>
      </c>
      <c r="L168" s="139">
        <v>18125</v>
      </c>
      <c r="M168" s="139">
        <v>10115</v>
      </c>
      <c r="N168" s="82" t="s">
        <v>35</v>
      </c>
      <c r="O168" s="140">
        <v>2267</v>
      </c>
      <c r="P168" s="140">
        <v>1218</v>
      </c>
      <c r="Q168" s="140">
        <v>835</v>
      </c>
      <c r="R168" s="140">
        <v>486</v>
      </c>
      <c r="S168" s="140">
        <v>407</v>
      </c>
      <c r="T168" s="140">
        <v>234</v>
      </c>
      <c r="U168" s="140">
        <v>122</v>
      </c>
      <c r="V168" s="140">
        <v>74</v>
      </c>
      <c r="W168" s="140">
        <v>85</v>
      </c>
      <c r="X168" s="140">
        <v>50</v>
      </c>
      <c r="Y168" s="139">
        <v>3716</v>
      </c>
      <c r="Z168" s="139">
        <v>2062</v>
      </c>
      <c r="AA168" s="82" t="s">
        <v>35</v>
      </c>
      <c r="AB168" s="361">
        <v>139</v>
      </c>
      <c r="AC168" s="361">
        <v>109</v>
      </c>
      <c r="AD168" s="361">
        <v>86</v>
      </c>
      <c r="AE168" s="361">
        <v>67</v>
      </c>
      <c r="AF168" s="361">
        <v>38</v>
      </c>
      <c r="AG168" s="361">
        <v>439</v>
      </c>
      <c r="AH168" s="82">
        <v>190</v>
      </c>
      <c r="AI168" s="82">
        <v>19</v>
      </c>
      <c r="AJ168" s="15">
        <v>209</v>
      </c>
      <c r="AK168" s="15">
        <v>129</v>
      </c>
      <c r="AL168" s="15">
        <v>87</v>
      </c>
      <c r="AM168" s="15">
        <v>30</v>
      </c>
      <c r="AN168" s="15">
        <v>1</v>
      </c>
      <c r="AO168" s="15">
        <v>247</v>
      </c>
      <c r="AP168" s="82">
        <v>5</v>
      </c>
      <c r="AQ168" s="307">
        <v>121</v>
      </c>
      <c r="AR168" s="107">
        <v>111</v>
      </c>
      <c r="AS168" s="107">
        <v>10</v>
      </c>
      <c r="AT168"/>
    </row>
    <row r="169" spans="1:46" ht="15" customHeight="1">
      <c r="A169" s="82" t="s">
        <v>36</v>
      </c>
      <c r="B169" s="140">
        <v>2253</v>
      </c>
      <c r="C169" s="140">
        <v>1096</v>
      </c>
      <c r="D169" s="140">
        <v>1875</v>
      </c>
      <c r="E169" s="140">
        <v>975</v>
      </c>
      <c r="F169" s="140">
        <v>728</v>
      </c>
      <c r="G169" s="140">
        <v>376</v>
      </c>
      <c r="H169" s="140">
        <v>317</v>
      </c>
      <c r="I169" s="140">
        <v>165</v>
      </c>
      <c r="J169" s="140">
        <v>277</v>
      </c>
      <c r="K169" s="140">
        <v>150</v>
      </c>
      <c r="L169" s="139">
        <v>5450</v>
      </c>
      <c r="M169" s="139">
        <v>2762</v>
      </c>
      <c r="N169" s="82" t="s">
        <v>36</v>
      </c>
      <c r="O169" s="140">
        <v>1</v>
      </c>
      <c r="P169" s="140">
        <v>1</v>
      </c>
      <c r="Q169" s="140">
        <v>254</v>
      </c>
      <c r="R169" s="140">
        <v>131</v>
      </c>
      <c r="S169" s="140">
        <v>178</v>
      </c>
      <c r="T169" s="140">
        <v>91</v>
      </c>
      <c r="U169" s="140">
        <v>1</v>
      </c>
      <c r="V169" s="140">
        <v>0</v>
      </c>
      <c r="W169" s="140">
        <v>43</v>
      </c>
      <c r="X169" s="140">
        <v>24</v>
      </c>
      <c r="Y169" s="139">
        <v>477</v>
      </c>
      <c r="Z169" s="139">
        <v>247</v>
      </c>
      <c r="AA169" s="82" t="s">
        <v>36</v>
      </c>
      <c r="AB169" s="361">
        <v>55</v>
      </c>
      <c r="AC169" s="361">
        <v>48</v>
      </c>
      <c r="AD169" s="361">
        <v>36</v>
      </c>
      <c r="AE169" s="361">
        <v>18</v>
      </c>
      <c r="AF169" s="361">
        <v>12</v>
      </c>
      <c r="AG169" s="361">
        <v>169</v>
      </c>
      <c r="AH169" s="82">
        <v>72</v>
      </c>
      <c r="AI169" s="82">
        <v>16</v>
      </c>
      <c r="AJ169" s="15">
        <v>88</v>
      </c>
      <c r="AK169" s="15">
        <v>92</v>
      </c>
      <c r="AL169" s="15">
        <v>32</v>
      </c>
      <c r="AM169" s="15">
        <v>19</v>
      </c>
      <c r="AN169" s="15">
        <v>0</v>
      </c>
      <c r="AO169" s="15">
        <v>143</v>
      </c>
      <c r="AP169" s="82">
        <v>4</v>
      </c>
      <c r="AQ169" s="307">
        <v>90</v>
      </c>
      <c r="AR169" s="107">
        <v>49</v>
      </c>
      <c r="AS169" s="107">
        <v>41</v>
      </c>
      <c r="AT169"/>
    </row>
    <row r="170" spans="1:46" ht="15" customHeight="1">
      <c r="A170" s="82" t="s">
        <v>37</v>
      </c>
      <c r="B170" s="140">
        <v>6289</v>
      </c>
      <c r="C170" s="140">
        <v>3112</v>
      </c>
      <c r="D170" s="140">
        <v>3176</v>
      </c>
      <c r="E170" s="140">
        <v>1542</v>
      </c>
      <c r="F170" s="140">
        <v>1505</v>
      </c>
      <c r="G170" s="140">
        <v>706</v>
      </c>
      <c r="H170" s="140">
        <v>735</v>
      </c>
      <c r="I170" s="140">
        <v>341</v>
      </c>
      <c r="J170" s="140">
        <v>481</v>
      </c>
      <c r="K170" s="140">
        <v>208</v>
      </c>
      <c r="L170" s="139">
        <v>12186</v>
      </c>
      <c r="M170" s="139">
        <v>5909</v>
      </c>
      <c r="N170" s="82" t="s">
        <v>37</v>
      </c>
      <c r="O170" s="140">
        <v>936</v>
      </c>
      <c r="P170" s="140">
        <v>469</v>
      </c>
      <c r="Q170" s="140">
        <v>664</v>
      </c>
      <c r="R170" s="140">
        <v>329</v>
      </c>
      <c r="S170" s="140">
        <v>405</v>
      </c>
      <c r="T170" s="140">
        <v>204</v>
      </c>
      <c r="U170" s="140">
        <v>37</v>
      </c>
      <c r="V170" s="140">
        <v>13</v>
      </c>
      <c r="W170" s="140">
        <v>108</v>
      </c>
      <c r="X170" s="140">
        <v>46</v>
      </c>
      <c r="Y170" s="139">
        <v>2150</v>
      </c>
      <c r="Z170" s="139">
        <v>1061</v>
      </c>
      <c r="AA170" s="82" t="s">
        <v>37</v>
      </c>
      <c r="AB170" s="361">
        <v>103</v>
      </c>
      <c r="AC170" s="361">
        <v>96</v>
      </c>
      <c r="AD170" s="361">
        <v>69</v>
      </c>
      <c r="AE170" s="361">
        <v>47</v>
      </c>
      <c r="AF170" s="361">
        <v>30</v>
      </c>
      <c r="AG170" s="361">
        <v>345</v>
      </c>
      <c r="AH170" s="82">
        <v>142</v>
      </c>
      <c r="AI170" s="82">
        <v>36</v>
      </c>
      <c r="AJ170" s="15">
        <v>178</v>
      </c>
      <c r="AK170" s="15">
        <v>106</v>
      </c>
      <c r="AL170" s="15">
        <v>63</v>
      </c>
      <c r="AM170" s="15">
        <v>17</v>
      </c>
      <c r="AN170" s="15">
        <v>15</v>
      </c>
      <c r="AO170" s="15">
        <v>201</v>
      </c>
      <c r="AP170" s="82">
        <v>6</v>
      </c>
      <c r="AQ170" s="307">
        <v>114</v>
      </c>
      <c r="AR170" s="107">
        <v>88</v>
      </c>
      <c r="AS170" s="107">
        <v>26</v>
      </c>
      <c r="AT170"/>
    </row>
    <row r="171" spans="1:46" ht="15" customHeight="1">
      <c r="A171" s="82" t="s">
        <v>406</v>
      </c>
      <c r="B171" s="140">
        <v>7648</v>
      </c>
      <c r="C171" s="140">
        <v>3866</v>
      </c>
      <c r="D171" s="140">
        <v>4020</v>
      </c>
      <c r="E171" s="140">
        <v>1949</v>
      </c>
      <c r="F171" s="140">
        <v>2205</v>
      </c>
      <c r="G171" s="140">
        <v>1064</v>
      </c>
      <c r="H171" s="140">
        <v>1034</v>
      </c>
      <c r="I171" s="140">
        <v>502</v>
      </c>
      <c r="J171" s="140">
        <v>615</v>
      </c>
      <c r="K171" s="140">
        <v>282</v>
      </c>
      <c r="L171" s="139">
        <v>15522</v>
      </c>
      <c r="M171" s="139">
        <v>7663</v>
      </c>
      <c r="N171" s="82" t="s">
        <v>406</v>
      </c>
      <c r="O171" s="140">
        <v>2423</v>
      </c>
      <c r="P171" s="140">
        <v>1200</v>
      </c>
      <c r="Q171" s="140">
        <v>743</v>
      </c>
      <c r="R171" s="140">
        <v>352</v>
      </c>
      <c r="S171" s="140">
        <v>515</v>
      </c>
      <c r="T171" s="140">
        <v>253</v>
      </c>
      <c r="U171" s="140">
        <v>165</v>
      </c>
      <c r="V171" s="140">
        <v>90</v>
      </c>
      <c r="W171" s="140">
        <v>169</v>
      </c>
      <c r="X171" s="140">
        <v>84</v>
      </c>
      <c r="Y171" s="139">
        <v>4015</v>
      </c>
      <c r="Z171" s="139">
        <v>1979</v>
      </c>
      <c r="AA171" s="82" t="s">
        <v>406</v>
      </c>
      <c r="AB171" s="361">
        <v>117</v>
      </c>
      <c r="AC171" s="361">
        <v>104</v>
      </c>
      <c r="AD171" s="361">
        <v>76</v>
      </c>
      <c r="AE171" s="361">
        <v>45</v>
      </c>
      <c r="AF171" s="361">
        <v>24</v>
      </c>
      <c r="AG171" s="361">
        <v>366</v>
      </c>
      <c r="AH171" s="82">
        <v>146</v>
      </c>
      <c r="AI171" s="82">
        <v>36</v>
      </c>
      <c r="AJ171" s="15">
        <v>182</v>
      </c>
      <c r="AK171" s="15">
        <v>137</v>
      </c>
      <c r="AL171" s="15">
        <v>118</v>
      </c>
      <c r="AM171" s="15">
        <v>8</v>
      </c>
      <c r="AN171" s="15">
        <v>0</v>
      </c>
      <c r="AO171" s="15">
        <v>263</v>
      </c>
      <c r="AP171" s="82">
        <v>3</v>
      </c>
      <c r="AQ171" s="307">
        <v>103</v>
      </c>
      <c r="AR171" s="107">
        <v>98</v>
      </c>
      <c r="AS171" s="107">
        <v>5</v>
      </c>
      <c r="AT171"/>
    </row>
    <row r="172" spans="1:46" ht="15" customHeight="1">
      <c r="A172" s="82" t="s">
        <v>407</v>
      </c>
      <c r="B172" s="140">
        <v>3355</v>
      </c>
      <c r="C172" s="140">
        <v>1825</v>
      </c>
      <c r="D172" s="140">
        <v>1493</v>
      </c>
      <c r="E172" s="140">
        <v>892</v>
      </c>
      <c r="F172" s="140">
        <v>864</v>
      </c>
      <c r="G172" s="140">
        <v>527</v>
      </c>
      <c r="H172" s="140">
        <v>489</v>
      </c>
      <c r="I172" s="140">
        <v>307</v>
      </c>
      <c r="J172" s="140">
        <v>292</v>
      </c>
      <c r="K172" s="140">
        <v>182</v>
      </c>
      <c r="L172" s="139">
        <v>6493</v>
      </c>
      <c r="M172" s="139">
        <v>3733</v>
      </c>
      <c r="N172" s="82" t="s">
        <v>407</v>
      </c>
      <c r="O172" s="140">
        <v>1408</v>
      </c>
      <c r="P172" s="140">
        <v>734</v>
      </c>
      <c r="Q172" s="140">
        <v>447</v>
      </c>
      <c r="R172" s="140">
        <v>265</v>
      </c>
      <c r="S172" s="140">
        <v>220</v>
      </c>
      <c r="T172" s="140">
        <v>125</v>
      </c>
      <c r="U172" s="140">
        <v>112</v>
      </c>
      <c r="V172" s="140">
        <v>78</v>
      </c>
      <c r="W172" s="140">
        <v>47</v>
      </c>
      <c r="X172" s="140">
        <v>30</v>
      </c>
      <c r="Y172" s="139">
        <v>2234</v>
      </c>
      <c r="Z172" s="139">
        <v>1232</v>
      </c>
      <c r="AA172" s="82" t="s">
        <v>407</v>
      </c>
      <c r="AB172" s="361">
        <v>60</v>
      </c>
      <c r="AC172" s="361">
        <v>43</v>
      </c>
      <c r="AD172" s="361">
        <v>33</v>
      </c>
      <c r="AE172" s="361">
        <v>23</v>
      </c>
      <c r="AF172" s="361">
        <v>19</v>
      </c>
      <c r="AG172" s="361">
        <v>178</v>
      </c>
      <c r="AH172" s="82">
        <v>78</v>
      </c>
      <c r="AI172" s="82">
        <v>9</v>
      </c>
      <c r="AJ172" s="15">
        <v>87</v>
      </c>
      <c r="AK172" s="15">
        <v>54</v>
      </c>
      <c r="AL172" s="15">
        <v>21</v>
      </c>
      <c r="AM172" s="15">
        <v>37</v>
      </c>
      <c r="AN172" s="15">
        <v>8</v>
      </c>
      <c r="AO172" s="15">
        <v>120</v>
      </c>
      <c r="AP172" s="82">
        <v>3</v>
      </c>
      <c r="AQ172" s="307">
        <v>46</v>
      </c>
      <c r="AR172" s="107">
        <v>46</v>
      </c>
      <c r="AS172" s="107"/>
      <c r="AT172"/>
    </row>
    <row r="173" spans="1:46" ht="15" customHeight="1">
      <c r="A173" s="82" t="s">
        <v>40</v>
      </c>
      <c r="B173" s="140">
        <v>1189</v>
      </c>
      <c r="C173" s="140">
        <v>625</v>
      </c>
      <c r="D173" s="140">
        <v>1163</v>
      </c>
      <c r="E173" s="140">
        <v>610</v>
      </c>
      <c r="F173" s="140">
        <v>495</v>
      </c>
      <c r="G173" s="140">
        <v>226</v>
      </c>
      <c r="H173" s="140">
        <v>245</v>
      </c>
      <c r="I173" s="140">
        <v>127</v>
      </c>
      <c r="J173" s="140">
        <v>102</v>
      </c>
      <c r="K173" s="140">
        <v>43</v>
      </c>
      <c r="L173" s="139">
        <v>3194</v>
      </c>
      <c r="M173" s="139">
        <v>1631</v>
      </c>
      <c r="N173" s="82" t="s">
        <v>40</v>
      </c>
      <c r="O173" s="140">
        <v>23</v>
      </c>
      <c r="P173" s="140">
        <v>14</v>
      </c>
      <c r="Q173" s="140">
        <v>82</v>
      </c>
      <c r="R173" s="140">
        <v>46</v>
      </c>
      <c r="S173" s="140">
        <v>71</v>
      </c>
      <c r="T173" s="140">
        <v>33</v>
      </c>
      <c r="U173" s="140">
        <v>6</v>
      </c>
      <c r="V173" s="140">
        <v>2</v>
      </c>
      <c r="W173" s="140">
        <v>11</v>
      </c>
      <c r="X173" s="140">
        <v>4</v>
      </c>
      <c r="Y173" s="139">
        <v>193</v>
      </c>
      <c r="Z173" s="139">
        <v>99</v>
      </c>
      <c r="AA173" s="82" t="s">
        <v>40</v>
      </c>
      <c r="AB173" s="361">
        <v>40</v>
      </c>
      <c r="AC173" s="361">
        <v>41</v>
      </c>
      <c r="AD173" s="361">
        <v>29</v>
      </c>
      <c r="AE173" s="361">
        <v>20</v>
      </c>
      <c r="AF173" s="361">
        <v>12</v>
      </c>
      <c r="AG173" s="361">
        <v>142</v>
      </c>
      <c r="AH173" s="82">
        <v>40</v>
      </c>
      <c r="AI173" s="82">
        <v>13</v>
      </c>
      <c r="AJ173" s="15">
        <v>53</v>
      </c>
      <c r="AK173" s="15">
        <v>48</v>
      </c>
      <c r="AL173" s="15">
        <v>27</v>
      </c>
      <c r="AM173" s="15">
        <v>4</v>
      </c>
      <c r="AN173" s="15">
        <v>0</v>
      </c>
      <c r="AO173" s="15">
        <v>79</v>
      </c>
      <c r="AP173" s="82">
        <v>0</v>
      </c>
      <c r="AQ173" s="307">
        <v>47</v>
      </c>
      <c r="AR173" s="107">
        <v>40</v>
      </c>
      <c r="AS173" s="107">
        <v>7</v>
      </c>
      <c r="AT173"/>
    </row>
    <row r="174" spans="1:46" ht="15" customHeight="1">
      <c r="A174" s="82" t="s">
        <v>41</v>
      </c>
      <c r="B174" s="140">
        <v>2583</v>
      </c>
      <c r="C174" s="140">
        <v>1266</v>
      </c>
      <c r="D174" s="140">
        <v>1032</v>
      </c>
      <c r="E174" s="140">
        <v>488</v>
      </c>
      <c r="F174" s="140">
        <v>519</v>
      </c>
      <c r="G174" s="140">
        <v>268</v>
      </c>
      <c r="H174" s="140">
        <v>288</v>
      </c>
      <c r="I174" s="140">
        <v>141</v>
      </c>
      <c r="J174" s="140">
        <v>175</v>
      </c>
      <c r="K174" s="140">
        <v>73</v>
      </c>
      <c r="L174" s="139">
        <v>4597</v>
      </c>
      <c r="M174" s="139">
        <v>2236</v>
      </c>
      <c r="N174" s="82" t="s">
        <v>41</v>
      </c>
      <c r="O174" s="140">
        <v>894</v>
      </c>
      <c r="P174" s="140">
        <v>425</v>
      </c>
      <c r="Q174" s="140">
        <v>183</v>
      </c>
      <c r="R174" s="140">
        <v>84</v>
      </c>
      <c r="S174" s="140">
        <v>63</v>
      </c>
      <c r="T174" s="140">
        <v>34</v>
      </c>
      <c r="U174" s="140">
        <v>43</v>
      </c>
      <c r="V174" s="140">
        <v>20</v>
      </c>
      <c r="W174" s="140">
        <v>46</v>
      </c>
      <c r="X174" s="140">
        <v>18</v>
      </c>
      <c r="Y174" s="139">
        <v>1229</v>
      </c>
      <c r="Z174" s="139">
        <v>581</v>
      </c>
      <c r="AA174" s="82" t="s">
        <v>41</v>
      </c>
      <c r="AB174" s="361">
        <v>57</v>
      </c>
      <c r="AC174" s="361">
        <v>45</v>
      </c>
      <c r="AD174" s="361">
        <v>36</v>
      </c>
      <c r="AE174" s="361">
        <v>22</v>
      </c>
      <c r="AF174" s="361">
        <v>15</v>
      </c>
      <c r="AG174" s="361">
        <v>175</v>
      </c>
      <c r="AH174" s="82">
        <v>58</v>
      </c>
      <c r="AI174" s="82">
        <v>20</v>
      </c>
      <c r="AJ174" s="15">
        <v>78</v>
      </c>
      <c r="AK174" s="15">
        <v>71</v>
      </c>
      <c r="AL174" s="15">
        <v>8</v>
      </c>
      <c r="AM174" s="15">
        <v>31</v>
      </c>
      <c r="AN174" s="15">
        <v>2</v>
      </c>
      <c r="AO174" s="15">
        <v>112</v>
      </c>
      <c r="AP174" s="82">
        <v>2</v>
      </c>
      <c r="AQ174" s="307">
        <v>65</v>
      </c>
      <c r="AR174" s="107">
        <v>47</v>
      </c>
      <c r="AS174" s="107">
        <v>18</v>
      </c>
      <c r="AT174"/>
    </row>
    <row r="175" spans="1:46" ht="15" customHeight="1">
      <c r="A175" s="82" t="s">
        <v>42</v>
      </c>
      <c r="B175" s="140">
        <v>9880</v>
      </c>
      <c r="C175" s="140">
        <v>5319</v>
      </c>
      <c r="D175" s="140">
        <v>6523</v>
      </c>
      <c r="E175" s="140">
        <v>3566</v>
      </c>
      <c r="F175" s="140">
        <v>3104</v>
      </c>
      <c r="G175" s="140">
        <v>1649</v>
      </c>
      <c r="H175" s="140">
        <v>1471</v>
      </c>
      <c r="I175" s="140">
        <v>774</v>
      </c>
      <c r="J175" s="140">
        <v>1046</v>
      </c>
      <c r="K175" s="140">
        <v>476</v>
      </c>
      <c r="L175" s="139">
        <v>22024</v>
      </c>
      <c r="M175" s="139">
        <v>11784</v>
      </c>
      <c r="N175" s="82" t="s">
        <v>42</v>
      </c>
      <c r="O175" s="140">
        <v>111</v>
      </c>
      <c r="P175" s="140">
        <v>59</v>
      </c>
      <c r="Q175" s="140">
        <v>826</v>
      </c>
      <c r="R175" s="140">
        <v>467</v>
      </c>
      <c r="S175" s="140">
        <v>460</v>
      </c>
      <c r="T175" s="140">
        <v>247</v>
      </c>
      <c r="U175" s="140">
        <v>52</v>
      </c>
      <c r="V175" s="140">
        <v>30</v>
      </c>
      <c r="W175" s="140">
        <v>84</v>
      </c>
      <c r="X175" s="140">
        <v>40</v>
      </c>
      <c r="Y175" s="139">
        <v>1533</v>
      </c>
      <c r="Z175" s="139">
        <v>843</v>
      </c>
      <c r="AA175" s="82" t="s">
        <v>42</v>
      </c>
      <c r="AB175" s="361">
        <v>176</v>
      </c>
      <c r="AC175" s="361">
        <v>168</v>
      </c>
      <c r="AD175" s="361">
        <v>129</v>
      </c>
      <c r="AE175" s="361">
        <v>64</v>
      </c>
      <c r="AF175" s="361">
        <v>59</v>
      </c>
      <c r="AG175" s="361">
        <v>596</v>
      </c>
      <c r="AH175" s="82">
        <v>233</v>
      </c>
      <c r="AI175" s="82">
        <v>47</v>
      </c>
      <c r="AJ175" s="15">
        <v>280</v>
      </c>
      <c r="AK175" s="15">
        <v>205</v>
      </c>
      <c r="AL175" s="15">
        <v>68</v>
      </c>
      <c r="AM175" s="15">
        <v>26</v>
      </c>
      <c r="AN175" s="15">
        <v>31</v>
      </c>
      <c r="AO175" s="15">
        <v>330</v>
      </c>
      <c r="AP175" s="82">
        <v>14</v>
      </c>
      <c r="AQ175" s="307">
        <v>181</v>
      </c>
      <c r="AR175" s="107">
        <v>158</v>
      </c>
      <c r="AS175" s="107">
        <v>23</v>
      </c>
      <c r="AT175"/>
    </row>
    <row r="176" spans="1:46" ht="15" customHeight="1">
      <c r="A176" s="82" t="s">
        <v>43</v>
      </c>
      <c r="B176" s="140">
        <v>4594</v>
      </c>
      <c r="C176" s="140">
        <v>2251</v>
      </c>
      <c r="D176" s="140">
        <v>2204</v>
      </c>
      <c r="E176" s="140">
        <v>1071</v>
      </c>
      <c r="F176" s="140">
        <v>1299</v>
      </c>
      <c r="G176" s="140">
        <v>632</v>
      </c>
      <c r="H176" s="140">
        <v>466</v>
      </c>
      <c r="I176" s="140">
        <v>224</v>
      </c>
      <c r="J176" s="140">
        <v>284</v>
      </c>
      <c r="K176" s="140">
        <v>123</v>
      </c>
      <c r="L176" s="139">
        <v>8847</v>
      </c>
      <c r="M176" s="139">
        <v>4301</v>
      </c>
      <c r="N176" s="82" t="s">
        <v>43</v>
      </c>
      <c r="O176" s="140">
        <v>215</v>
      </c>
      <c r="P176" s="140">
        <v>94</v>
      </c>
      <c r="Q176" s="140">
        <v>383</v>
      </c>
      <c r="R176" s="140">
        <v>183</v>
      </c>
      <c r="S176" s="140">
        <v>307</v>
      </c>
      <c r="T176" s="140">
        <v>156</v>
      </c>
      <c r="U176" s="140">
        <v>28</v>
      </c>
      <c r="V176" s="140">
        <v>14</v>
      </c>
      <c r="W176" s="140">
        <v>37</v>
      </c>
      <c r="X176" s="140">
        <v>12</v>
      </c>
      <c r="Y176" s="139">
        <v>970</v>
      </c>
      <c r="Z176" s="139">
        <v>459</v>
      </c>
      <c r="AA176" s="82" t="s">
        <v>43</v>
      </c>
      <c r="AB176" s="361">
        <v>81</v>
      </c>
      <c r="AC176" s="361">
        <v>68</v>
      </c>
      <c r="AD176" s="361">
        <v>57</v>
      </c>
      <c r="AE176" s="361">
        <v>34</v>
      </c>
      <c r="AF176" s="361">
        <v>27</v>
      </c>
      <c r="AG176" s="361">
        <v>267</v>
      </c>
      <c r="AH176" s="82">
        <v>118</v>
      </c>
      <c r="AI176" s="82">
        <v>33</v>
      </c>
      <c r="AJ176" s="15">
        <v>151</v>
      </c>
      <c r="AK176" s="15">
        <v>100</v>
      </c>
      <c r="AL176" s="15">
        <v>70</v>
      </c>
      <c r="AM176" s="15">
        <v>9</v>
      </c>
      <c r="AN176" s="15">
        <v>0</v>
      </c>
      <c r="AO176" s="15">
        <v>179</v>
      </c>
      <c r="AP176" s="82">
        <v>7</v>
      </c>
      <c r="AQ176" s="307">
        <v>106</v>
      </c>
      <c r="AR176" s="466">
        <v>72</v>
      </c>
      <c r="AS176" s="107">
        <v>34</v>
      </c>
      <c r="AT176"/>
    </row>
    <row r="177" spans="1:46" ht="15" customHeight="1">
      <c r="A177" s="82" t="s">
        <v>44</v>
      </c>
      <c r="B177" s="140">
        <v>11212</v>
      </c>
      <c r="C177" s="140">
        <v>5559</v>
      </c>
      <c r="D177" s="140">
        <v>12569</v>
      </c>
      <c r="E177" s="140">
        <v>6211</v>
      </c>
      <c r="F177" s="140">
        <v>4850</v>
      </c>
      <c r="G177" s="140">
        <v>2394</v>
      </c>
      <c r="H177" s="140">
        <v>2276</v>
      </c>
      <c r="I177" s="140">
        <v>1111</v>
      </c>
      <c r="J177" s="140">
        <v>1919</v>
      </c>
      <c r="K177" s="140">
        <v>918</v>
      </c>
      <c r="L177" s="139">
        <v>32826</v>
      </c>
      <c r="M177" s="139">
        <v>16193</v>
      </c>
      <c r="N177" s="82" t="s">
        <v>44</v>
      </c>
      <c r="O177" s="140">
        <v>9</v>
      </c>
      <c r="P177" s="140">
        <v>5</v>
      </c>
      <c r="Q177" s="140">
        <v>1753</v>
      </c>
      <c r="R177" s="140">
        <v>874</v>
      </c>
      <c r="S177" s="140">
        <v>1217</v>
      </c>
      <c r="T177" s="140">
        <v>640</v>
      </c>
      <c r="U177" s="140">
        <v>12</v>
      </c>
      <c r="V177" s="140">
        <v>3</v>
      </c>
      <c r="W177" s="140">
        <v>285</v>
      </c>
      <c r="X177" s="140">
        <v>137</v>
      </c>
      <c r="Y177" s="139">
        <v>3276</v>
      </c>
      <c r="Z177" s="139">
        <v>1659</v>
      </c>
      <c r="AA177" s="82" t="s">
        <v>44</v>
      </c>
      <c r="AB177" s="361">
        <v>188</v>
      </c>
      <c r="AC177" s="361">
        <v>217</v>
      </c>
      <c r="AD177" s="361">
        <v>161</v>
      </c>
      <c r="AE177" s="361">
        <v>127</v>
      </c>
      <c r="AF177" s="361">
        <v>101</v>
      </c>
      <c r="AG177" s="361">
        <v>794</v>
      </c>
      <c r="AH177" s="82">
        <v>401</v>
      </c>
      <c r="AI177" s="82">
        <v>26</v>
      </c>
      <c r="AJ177" s="15">
        <v>427</v>
      </c>
      <c r="AK177" s="15">
        <v>412</v>
      </c>
      <c r="AL177" s="15">
        <v>23</v>
      </c>
      <c r="AM177" s="15">
        <v>153</v>
      </c>
      <c r="AN177" s="15">
        <v>13</v>
      </c>
      <c r="AO177" s="15">
        <v>601</v>
      </c>
      <c r="AP177" s="82">
        <v>47</v>
      </c>
      <c r="AQ177" s="307">
        <v>172</v>
      </c>
      <c r="AR177" s="107">
        <v>151</v>
      </c>
      <c r="AS177" s="107">
        <v>21</v>
      </c>
      <c r="AT177"/>
    </row>
    <row r="178" spans="1:46" ht="15" customHeight="1">
      <c r="A178" s="82" t="s">
        <v>45</v>
      </c>
      <c r="B178" s="140">
        <v>5290</v>
      </c>
      <c r="C178" s="140">
        <v>2576</v>
      </c>
      <c r="D178" s="140">
        <v>4959</v>
      </c>
      <c r="E178" s="140">
        <v>2417</v>
      </c>
      <c r="F178" s="140">
        <v>2085</v>
      </c>
      <c r="G178" s="140">
        <v>1045</v>
      </c>
      <c r="H178" s="140">
        <v>870</v>
      </c>
      <c r="I178" s="140">
        <v>432</v>
      </c>
      <c r="J178" s="140">
        <v>847</v>
      </c>
      <c r="K178" s="140">
        <v>421</v>
      </c>
      <c r="L178" s="139">
        <v>14051</v>
      </c>
      <c r="M178" s="139">
        <v>6891</v>
      </c>
      <c r="N178" s="82" t="s">
        <v>45</v>
      </c>
      <c r="O178" s="140">
        <v>89</v>
      </c>
      <c r="P178" s="140">
        <v>53</v>
      </c>
      <c r="Q178" s="140">
        <v>671</v>
      </c>
      <c r="R178" s="140">
        <v>309</v>
      </c>
      <c r="S178" s="140">
        <v>602</v>
      </c>
      <c r="T178" s="140">
        <v>280</v>
      </c>
      <c r="U178" s="140">
        <v>1</v>
      </c>
      <c r="V178" s="140">
        <v>0</v>
      </c>
      <c r="W178" s="140">
        <v>222</v>
      </c>
      <c r="X178" s="140">
        <v>116</v>
      </c>
      <c r="Y178" s="139">
        <v>1585</v>
      </c>
      <c r="Z178" s="139">
        <v>758</v>
      </c>
      <c r="AA178" s="82" t="s">
        <v>45</v>
      </c>
      <c r="AB178" s="361">
        <v>104</v>
      </c>
      <c r="AC178" s="361">
        <v>100</v>
      </c>
      <c r="AD178" s="361">
        <v>66</v>
      </c>
      <c r="AE178" s="361">
        <v>46</v>
      </c>
      <c r="AF178" s="361">
        <v>34</v>
      </c>
      <c r="AG178" s="361">
        <v>350</v>
      </c>
      <c r="AH178" s="82">
        <v>146</v>
      </c>
      <c r="AI178" s="82">
        <v>26</v>
      </c>
      <c r="AJ178" s="15">
        <v>172</v>
      </c>
      <c r="AK178" s="15">
        <v>155</v>
      </c>
      <c r="AL178" s="15">
        <v>116</v>
      </c>
      <c r="AM178" s="15">
        <v>12</v>
      </c>
      <c r="AN178" s="15">
        <v>0</v>
      </c>
      <c r="AO178" s="15">
        <v>283</v>
      </c>
      <c r="AP178" s="82">
        <v>8</v>
      </c>
      <c r="AQ178" s="307">
        <v>108</v>
      </c>
      <c r="AR178" s="107">
        <v>78</v>
      </c>
      <c r="AS178" s="107">
        <v>30</v>
      </c>
      <c r="AT178"/>
    </row>
    <row r="179" spans="1:46" ht="15" customHeight="1">
      <c r="A179" s="82" t="s">
        <v>46</v>
      </c>
      <c r="B179" s="140">
        <v>2926</v>
      </c>
      <c r="C179" s="140">
        <v>1485</v>
      </c>
      <c r="D179" s="140">
        <v>1835</v>
      </c>
      <c r="E179" s="140">
        <v>898</v>
      </c>
      <c r="F179" s="140">
        <v>882</v>
      </c>
      <c r="G179" s="140">
        <v>439</v>
      </c>
      <c r="H179" s="140">
        <v>405</v>
      </c>
      <c r="I179" s="140">
        <v>223</v>
      </c>
      <c r="J179" s="140">
        <v>338</v>
      </c>
      <c r="K179" s="140">
        <v>169</v>
      </c>
      <c r="L179" s="139">
        <v>6386</v>
      </c>
      <c r="M179" s="139">
        <v>3214</v>
      </c>
      <c r="N179" s="82" t="s">
        <v>46</v>
      </c>
      <c r="O179" s="140">
        <v>0</v>
      </c>
      <c r="P179" s="140">
        <v>0</v>
      </c>
      <c r="Q179" s="140">
        <v>242</v>
      </c>
      <c r="R179" s="140">
        <v>120</v>
      </c>
      <c r="S179" s="140">
        <v>163</v>
      </c>
      <c r="T179" s="140">
        <v>80</v>
      </c>
      <c r="U179" s="140">
        <v>1</v>
      </c>
      <c r="V179" s="140">
        <v>0</v>
      </c>
      <c r="W179" s="140">
        <v>43</v>
      </c>
      <c r="X179" s="140">
        <v>25</v>
      </c>
      <c r="Y179" s="139">
        <v>449</v>
      </c>
      <c r="Z179" s="139">
        <v>225</v>
      </c>
      <c r="AA179" s="82" t="s">
        <v>46</v>
      </c>
      <c r="AB179" s="361">
        <v>50</v>
      </c>
      <c r="AC179" s="361">
        <v>49</v>
      </c>
      <c r="AD179" s="361">
        <v>42</v>
      </c>
      <c r="AE179" s="361">
        <v>32</v>
      </c>
      <c r="AF179" s="361">
        <v>23</v>
      </c>
      <c r="AG179" s="361">
        <v>196</v>
      </c>
      <c r="AH179" s="82">
        <v>86</v>
      </c>
      <c r="AI179" s="82">
        <v>10</v>
      </c>
      <c r="AJ179" s="15">
        <v>96</v>
      </c>
      <c r="AK179" s="15">
        <v>84</v>
      </c>
      <c r="AL179" s="15">
        <v>0</v>
      </c>
      <c r="AM179" s="15">
        <v>12</v>
      </c>
      <c r="AN179" s="15">
        <v>0</v>
      </c>
      <c r="AO179" s="15">
        <v>96</v>
      </c>
      <c r="AP179" s="82">
        <v>8</v>
      </c>
      <c r="AQ179" s="307">
        <v>66</v>
      </c>
      <c r="AR179" s="107">
        <v>45</v>
      </c>
      <c r="AS179" s="107">
        <v>21</v>
      </c>
      <c r="AT179"/>
    </row>
    <row r="180" spans="1:46" ht="15" customHeight="1">
      <c r="A180" s="82" t="s">
        <v>47</v>
      </c>
      <c r="B180" s="140">
        <v>6317</v>
      </c>
      <c r="C180" s="140">
        <v>3170</v>
      </c>
      <c r="D180" s="140">
        <v>4614</v>
      </c>
      <c r="E180" s="140">
        <v>2429</v>
      </c>
      <c r="F180" s="140">
        <v>1990</v>
      </c>
      <c r="G180" s="140">
        <v>986</v>
      </c>
      <c r="H180" s="140">
        <v>853</v>
      </c>
      <c r="I180" s="140">
        <v>440</v>
      </c>
      <c r="J180" s="140">
        <v>823</v>
      </c>
      <c r="K180" s="140">
        <v>388</v>
      </c>
      <c r="L180" s="139">
        <v>14597</v>
      </c>
      <c r="M180" s="139">
        <v>7413</v>
      </c>
      <c r="N180" s="82" t="s">
        <v>47</v>
      </c>
      <c r="O180" s="140">
        <v>35</v>
      </c>
      <c r="P180" s="140">
        <v>21</v>
      </c>
      <c r="Q180" s="140">
        <v>631</v>
      </c>
      <c r="R180" s="140">
        <v>317</v>
      </c>
      <c r="S180" s="140">
        <v>482</v>
      </c>
      <c r="T180" s="140">
        <v>240</v>
      </c>
      <c r="U180" s="140">
        <v>25</v>
      </c>
      <c r="V180" s="140">
        <v>13</v>
      </c>
      <c r="W180" s="140">
        <v>131</v>
      </c>
      <c r="X180" s="140">
        <v>58</v>
      </c>
      <c r="Y180" s="139">
        <v>1304</v>
      </c>
      <c r="Z180" s="139">
        <v>649</v>
      </c>
      <c r="AA180" s="82" t="s">
        <v>47</v>
      </c>
      <c r="AB180" s="361">
        <v>100</v>
      </c>
      <c r="AC180" s="361">
        <v>96</v>
      </c>
      <c r="AD180" s="361">
        <v>69</v>
      </c>
      <c r="AE180" s="361">
        <v>43</v>
      </c>
      <c r="AF180" s="361">
        <v>36</v>
      </c>
      <c r="AG180" s="361">
        <v>344</v>
      </c>
      <c r="AH180" s="82">
        <v>128</v>
      </c>
      <c r="AI180" s="82">
        <v>34</v>
      </c>
      <c r="AJ180" s="15">
        <v>162</v>
      </c>
      <c r="AK180" s="15">
        <v>173</v>
      </c>
      <c r="AL180" s="15">
        <v>81</v>
      </c>
      <c r="AM180" s="15">
        <v>8</v>
      </c>
      <c r="AN180" s="15">
        <v>9</v>
      </c>
      <c r="AO180" s="15">
        <v>271</v>
      </c>
      <c r="AP180" s="82">
        <v>5</v>
      </c>
      <c r="AQ180" s="307">
        <v>81</v>
      </c>
      <c r="AR180" s="107">
        <v>78</v>
      </c>
      <c r="AS180" s="107">
        <v>3</v>
      </c>
      <c r="AT180"/>
    </row>
    <row r="181" spans="1:46" ht="15" customHeight="1">
      <c r="A181" s="82" t="s">
        <v>48</v>
      </c>
      <c r="B181" s="140">
        <v>4856</v>
      </c>
      <c r="C181" s="140">
        <v>2527</v>
      </c>
      <c r="D181" s="140">
        <v>2449</v>
      </c>
      <c r="E181" s="140">
        <v>1305</v>
      </c>
      <c r="F181" s="140">
        <v>1388</v>
      </c>
      <c r="G181" s="140">
        <v>718</v>
      </c>
      <c r="H181" s="140">
        <v>783</v>
      </c>
      <c r="I181" s="140">
        <v>419</v>
      </c>
      <c r="J181" s="140">
        <v>598</v>
      </c>
      <c r="K181" s="140">
        <v>313</v>
      </c>
      <c r="L181" s="139">
        <v>10074</v>
      </c>
      <c r="M181" s="139">
        <v>5282</v>
      </c>
      <c r="N181" s="82" t="s">
        <v>48</v>
      </c>
      <c r="O181" s="140">
        <v>1903</v>
      </c>
      <c r="P181" s="140">
        <v>963</v>
      </c>
      <c r="Q181" s="140">
        <v>526</v>
      </c>
      <c r="R181" s="140">
        <v>280</v>
      </c>
      <c r="S181" s="140">
        <v>301</v>
      </c>
      <c r="T181" s="140">
        <v>147</v>
      </c>
      <c r="U181" s="140">
        <v>89</v>
      </c>
      <c r="V181" s="140">
        <v>50</v>
      </c>
      <c r="W181" s="140">
        <v>108</v>
      </c>
      <c r="X181" s="140">
        <v>66</v>
      </c>
      <c r="Y181" s="139">
        <v>2927</v>
      </c>
      <c r="Z181" s="139">
        <v>1506</v>
      </c>
      <c r="AA181" s="82" t="s">
        <v>48</v>
      </c>
      <c r="AB181" s="361">
        <v>70</v>
      </c>
      <c r="AC181" s="361">
        <v>66</v>
      </c>
      <c r="AD181" s="361">
        <v>54</v>
      </c>
      <c r="AE181" s="361">
        <v>38</v>
      </c>
      <c r="AF181" s="361">
        <v>29</v>
      </c>
      <c r="AG181" s="361">
        <v>257</v>
      </c>
      <c r="AH181" s="82">
        <v>122</v>
      </c>
      <c r="AI181" s="82">
        <v>21</v>
      </c>
      <c r="AJ181" s="15">
        <v>143</v>
      </c>
      <c r="AK181" s="15">
        <v>156</v>
      </c>
      <c r="AL181" s="15">
        <v>2</v>
      </c>
      <c r="AM181" s="15">
        <v>58</v>
      </c>
      <c r="AN181" s="15">
        <v>0</v>
      </c>
      <c r="AO181" s="15">
        <v>216</v>
      </c>
      <c r="AP181" s="82">
        <v>15</v>
      </c>
      <c r="AQ181" s="307">
        <v>65</v>
      </c>
      <c r="AR181" s="107">
        <v>48</v>
      </c>
      <c r="AS181" s="107">
        <v>17</v>
      </c>
      <c r="AT181"/>
    </row>
    <row r="182" spans="1:46" ht="15" customHeight="1">
      <c r="A182" s="82" t="s">
        <v>49</v>
      </c>
      <c r="B182" s="140">
        <v>3951</v>
      </c>
      <c r="C182" s="140">
        <v>1906</v>
      </c>
      <c r="D182" s="140">
        <v>3498</v>
      </c>
      <c r="E182" s="140">
        <v>1709</v>
      </c>
      <c r="F182" s="140">
        <v>2517</v>
      </c>
      <c r="G182" s="140">
        <v>1290</v>
      </c>
      <c r="H182" s="140">
        <v>1559</v>
      </c>
      <c r="I182" s="140">
        <v>814</v>
      </c>
      <c r="J182" s="140">
        <v>1422</v>
      </c>
      <c r="K182" s="140">
        <v>721</v>
      </c>
      <c r="L182" s="139">
        <v>12947</v>
      </c>
      <c r="M182" s="139">
        <v>6440</v>
      </c>
      <c r="N182" s="82" t="s">
        <v>49</v>
      </c>
      <c r="O182" s="140">
        <v>144</v>
      </c>
      <c r="P182" s="140">
        <v>62</v>
      </c>
      <c r="Q182" s="140">
        <v>808</v>
      </c>
      <c r="R182" s="140">
        <v>378</v>
      </c>
      <c r="S182" s="140">
        <v>577</v>
      </c>
      <c r="T182" s="140">
        <v>295</v>
      </c>
      <c r="U182" s="140">
        <v>34</v>
      </c>
      <c r="V182" s="140">
        <v>17</v>
      </c>
      <c r="W182" s="140">
        <v>320</v>
      </c>
      <c r="X182" s="140">
        <v>169</v>
      </c>
      <c r="Y182" s="139">
        <v>1883</v>
      </c>
      <c r="Z182" s="139">
        <v>921</v>
      </c>
      <c r="AA182" s="82" t="s">
        <v>49</v>
      </c>
      <c r="AB182" s="361">
        <v>88</v>
      </c>
      <c r="AC182" s="361">
        <v>89</v>
      </c>
      <c r="AD182" s="361">
        <v>71</v>
      </c>
      <c r="AE182" s="361">
        <v>52</v>
      </c>
      <c r="AF182" s="361">
        <v>43</v>
      </c>
      <c r="AG182" s="361">
        <v>343</v>
      </c>
      <c r="AH182" s="82">
        <v>226</v>
      </c>
      <c r="AI182" s="82">
        <v>3</v>
      </c>
      <c r="AJ182" s="15">
        <v>229</v>
      </c>
      <c r="AK182" s="15">
        <v>230</v>
      </c>
      <c r="AL182" s="15">
        <v>67</v>
      </c>
      <c r="AM182" s="15">
        <v>3</v>
      </c>
      <c r="AN182" s="15">
        <v>0</v>
      </c>
      <c r="AO182" s="15">
        <v>300</v>
      </c>
      <c r="AP182" s="82">
        <v>30</v>
      </c>
      <c r="AQ182" s="307">
        <v>74</v>
      </c>
      <c r="AR182" s="107">
        <v>63</v>
      </c>
      <c r="AS182" s="107">
        <v>11</v>
      </c>
      <c r="AT182"/>
    </row>
    <row r="183" spans="1:46" ht="15" customHeight="1">
      <c r="A183" s="82" t="s">
        <v>50</v>
      </c>
      <c r="B183" s="140">
        <v>5795</v>
      </c>
      <c r="C183" s="140">
        <v>2885</v>
      </c>
      <c r="D183" s="140">
        <v>2888</v>
      </c>
      <c r="E183" s="140">
        <v>1430</v>
      </c>
      <c r="F183" s="140">
        <v>1520</v>
      </c>
      <c r="G183" s="140">
        <v>742</v>
      </c>
      <c r="H183" s="140">
        <v>827</v>
      </c>
      <c r="I183" s="140">
        <v>429</v>
      </c>
      <c r="J183" s="140">
        <v>433</v>
      </c>
      <c r="K183" s="140">
        <v>208</v>
      </c>
      <c r="L183" s="139">
        <v>11463</v>
      </c>
      <c r="M183" s="139">
        <v>5694</v>
      </c>
      <c r="N183" s="82" t="s">
        <v>50</v>
      </c>
      <c r="O183" s="140">
        <v>7</v>
      </c>
      <c r="P183" s="140">
        <v>3</v>
      </c>
      <c r="Q183" s="140">
        <v>449</v>
      </c>
      <c r="R183" s="140">
        <v>211</v>
      </c>
      <c r="S183" s="140">
        <v>310</v>
      </c>
      <c r="T183" s="140">
        <v>155</v>
      </c>
      <c r="U183" s="140">
        <v>0</v>
      </c>
      <c r="V183" s="140">
        <v>0</v>
      </c>
      <c r="W183" s="140">
        <v>30</v>
      </c>
      <c r="X183" s="140">
        <v>13</v>
      </c>
      <c r="Y183" s="139">
        <v>796</v>
      </c>
      <c r="Z183" s="139">
        <v>382</v>
      </c>
      <c r="AA183" s="82" t="s">
        <v>50</v>
      </c>
      <c r="AB183" s="361">
        <v>114</v>
      </c>
      <c r="AC183" s="361">
        <v>96</v>
      </c>
      <c r="AD183" s="361">
        <v>65</v>
      </c>
      <c r="AE183" s="361">
        <v>45</v>
      </c>
      <c r="AF183" s="361">
        <v>33</v>
      </c>
      <c r="AG183" s="361">
        <v>353</v>
      </c>
      <c r="AH183" s="82">
        <v>160</v>
      </c>
      <c r="AI183" s="82">
        <v>43</v>
      </c>
      <c r="AJ183" s="15">
        <v>203</v>
      </c>
      <c r="AK183" s="15">
        <v>130</v>
      </c>
      <c r="AL183" s="15">
        <v>27</v>
      </c>
      <c r="AM183" s="15">
        <v>102</v>
      </c>
      <c r="AN183" s="15">
        <v>1</v>
      </c>
      <c r="AO183" s="15">
        <v>260</v>
      </c>
      <c r="AP183" s="82">
        <v>17</v>
      </c>
      <c r="AQ183" s="307">
        <v>118</v>
      </c>
      <c r="AR183" s="107">
        <v>95</v>
      </c>
      <c r="AS183" s="107">
        <v>23</v>
      </c>
      <c r="AT183"/>
    </row>
    <row r="184" spans="1:46" ht="15" customHeight="1">
      <c r="A184" s="82" t="s">
        <v>51</v>
      </c>
      <c r="B184" s="140">
        <v>3862</v>
      </c>
      <c r="C184" s="140">
        <v>1904</v>
      </c>
      <c r="D184" s="140">
        <v>2979</v>
      </c>
      <c r="E184" s="140">
        <v>1460</v>
      </c>
      <c r="F184" s="140">
        <v>2992</v>
      </c>
      <c r="G184" s="140">
        <v>1537</v>
      </c>
      <c r="H184" s="140">
        <v>2336</v>
      </c>
      <c r="I184" s="140">
        <v>1197</v>
      </c>
      <c r="J184" s="140">
        <v>1537</v>
      </c>
      <c r="K184" s="140">
        <v>829</v>
      </c>
      <c r="L184" s="139">
        <v>13706</v>
      </c>
      <c r="M184" s="139">
        <v>6927</v>
      </c>
      <c r="N184" s="82" t="s">
        <v>51</v>
      </c>
      <c r="O184" s="140">
        <v>1619</v>
      </c>
      <c r="P184" s="140">
        <v>774</v>
      </c>
      <c r="Q184" s="140">
        <v>825</v>
      </c>
      <c r="R184" s="140">
        <v>354</v>
      </c>
      <c r="S184" s="140">
        <v>1155</v>
      </c>
      <c r="T184" s="140">
        <v>569</v>
      </c>
      <c r="U184" s="140">
        <v>648</v>
      </c>
      <c r="V184" s="140">
        <v>342</v>
      </c>
      <c r="W184" s="140">
        <v>245</v>
      </c>
      <c r="X184" s="140">
        <v>128</v>
      </c>
      <c r="Y184" s="139">
        <v>4492</v>
      </c>
      <c r="Z184" s="139">
        <v>2167</v>
      </c>
      <c r="AA184" s="82" t="s">
        <v>51</v>
      </c>
      <c r="AB184" s="361">
        <v>69</v>
      </c>
      <c r="AC184" s="361">
        <v>57</v>
      </c>
      <c r="AD184" s="361">
        <v>58</v>
      </c>
      <c r="AE184" s="361">
        <v>49</v>
      </c>
      <c r="AF184" s="361">
        <v>36</v>
      </c>
      <c r="AG184" s="361">
        <v>269</v>
      </c>
      <c r="AH184" s="82">
        <v>186</v>
      </c>
      <c r="AI184" s="82">
        <v>2</v>
      </c>
      <c r="AJ184" s="15">
        <v>188</v>
      </c>
      <c r="AK184" s="15">
        <v>253</v>
      </c>
      <c r="AL184" s="15">
        <v>14</v>
      </c>
      <c r="AM184" s="15">
        <v>9</v>
      </c>
      <c r="AN184" s="15">
        <v>1</v>
      </c>
      <c r="AO184" s="15">
        <v>277</v>
      </c>
      <c r="AP184" s="82">
        <v>117</v>
      </c>
      <c r="AQ184" s="307">
        <v>20</v>
      </c>
      <c r="AR184" s="107">
        <v>20</v>
      </c>
      <c r="AS184" s="107"/>
      <c r="AT184"/>
    </row>
    <row r="185" spans="1:46" ht="15" customHeight="1">
      <c r="A185" s="82" t="s">
        <v>52</v>
      </c>
      <c r="B185" s="140">
        <v>17276</v>
      </c>
      <c r="C185" s="140">
        <v>8614</v>
      </c>
      <c r="D185" s="140">
        <v>10996</v>
      </c>
      <c r="E185" s="140">
        <v>5643</v>
      </c>
      <c r="F185" s="140">
        <v>6129</v>
      </c>
      <c r="G185" s="140">
        <v>3187</v>
      </c>
      <c r="H185" s="140">
        <v>3454</v>
      </c>
      <c r="I185" s="140">
        <v>1819</v>
      </c>
      <c r="J185" s="140">
        <v>2590</v>
      </c>
      <c r="K185" s="140">
        <v>1308</v>
      </c>
      <c r="L185" s="139">
        <v>40445</v>
      </c>
      <c r="M185" s="139">
        <v>20571</v>
      </c>
      <c r="N185" s="82" t="s">
        <v>52</v>
      </c>
      <c r="O185" s="140">
        <v>3653</v>
      </c>
      <c r="P185" s="140">
        <v>1799</v>
      </c>
      <c r="Q185" s="140">
        <v>1865</v>
      </c>
      <c r="R185" s="140">
        <v>952</v>
      </c>
      <c r="S185" s="140">
        <v>1455</v>
      </c>
      <c r="T185" s="140">
        <v>763</v>
      </c>
      <c r="U185" s="140">
        <v>200</v>
      </c>
      <c r="V185" s="140">
        <v>108</v>
      </c>
      <c r="W185" s="140">
        <v>326</v>
      </c>
      <c r="X185" s="140">
        <v>156</v>
      </c>
      <c r="Y185" s="139">
        <v>7499</v>
      </c>
      <c r="Z185" s="139">
        <v>3778</v>
      </c>
      <c r="AA185" s="82" t="s">
        <v>52</v>
      </c>
      <c r="AB185" s="361">
        <v>245</v>
      </c>
      <c r="AC185" s="361">
        <v>216</v>
      </c>
      <c r="AD185" s="361">
        <v>179</v>
      </c>
      <c r="AE185" s="361">
        <v>157</v>
      </c>
      <c r="AF185" s="361">
        <v>137</v>
      </c>
      <c r="AG185" s="361">
        <v>934</v>
      </c>
      <c r="AH185" s="82">
        <v>497</v>
      </c>
      <c r="AI185" s="82">
        <v>26</v>
      </c>
      <c r="AJ185" s="15">
        <v>523</v>
      </c>
      <c r="AK185" s="15">
        <v>523</v>
      </c>
      <c r="AL185" s="15">
        <v>21</v>
      </c>
      <c r="AM185" s="15">
        <v>164</v>
      </c>
      <c r="AN185" s="15">
        <v>15</v>
      </c>
      <c r="AO185" s="15">
        <v>723</v>
      </c>
      <c r="AP185" s="82">
        <v>48</v>
      </c>
      <c r="AQ185" s="307">
        <v>175</v>
      </c>
      <c r="AR185" s="107">
        <v>167</v>
      </c>
      <c r="AS185" s="107">
        <v>8</v>
      </c>
      <c r="AT185"/>
    </row>
    <row r="186" spans="1:46" ht="15" customHeight="1">
      <c r="A186" s="82" t="s">
        <v>53</v>
      </c>
      <c r="B186" s="140">
        <v>5391</v>
      </c>
      <c r="C186" s="140">
        <v>2763</v>
      </c>
      <c r="D186" s="140">
        <v>3708</v>
      </c>
      <c r="E186" s="140">
        <v>1933</v>
      </c>
      <c r="F186" s="140">
        <v>2580</v>
      </c>
      <c r="G186" s="140">
        <v>1400</v>
      </c>
      <c r="H186" s="140">
        <v>1480</v>
      </c>
      <c r="I186" s="140">
        <v>810</v>
      </c>
      <c r="J186" s="140">
        <v>1433</v>
      </c>
      <c r="K186" s="140">
        <v>769</v>
      </c>
      <c r="L186" s="139">
        <v>14592</v>
      </c>
      <c r="M186" s="139">
        <v>7675</v>
      </c>
      <c r="N186" s="82" t="s">
        <v>53</v>
      </c>
      <c r="O186" s="140">
        <v>3</v>
      </c>
      <c r="P186" s="140">
        <v>1</v>
      </c>
      <c r="Q186" s="140">
        <v>541</v>
      </c>
      <c r="R186" s="140">
        <v>249</v>
      </c>
      <c r="S186" s="140">
        <v>327</v>
      </c>
      <c r="T186" s="140">
        <v>170</v>
      </c>
      <c r="U186" s="140">
        <v>13</v>
      </c>
      <c r="V186" s="140">
        <v>9</v>
      </c>
      <c r="W186" s="140">
        <v>324</v>
      </c>
      <c r="X186" s="140">
        <v>161</v>
      </c>
      <c r="Y186" s="139">
        <v>1208</v>
      </c>
      <c r="Z186" s="139">
        <v>590</v>
      </c>
      <c r="AA186" s="82" t="s">
        <v>53</v>
      </c>
      <c r="AB186" s="361">
        <v>99</v>
      </c>
      <c r="AC186" s="361">
        <v>78</v>
      </c>
      <c r="AD186" s="361">
        <v>75</v>
      </c>
      <c r="AE186" s="361">
        <v>63</v>
      </c>
      <c r="AF186" s="361">
        <v>53</v>
      </c>
      <c r="AG186" s="361">
        <v>368</v>
      </c>
      <c r="AH186" s="82">
        <v>194</v>
      </c>
      <c r="AI186" s="82">
        <v>9</v>
      </c>
      <c r="AJ186" s="15">
        <v>203</v>
      </c>
      <c r="AK186" s="15">
        <v>130</v>
      </c>
      <c r="AL186" s="15">
        <v>120</v>
      </c>
      <c r="AM186" s="15">
        <v>0</v>
      </c>
      <c r="AN186" s="15">
        <v>2</v>
      </c>
      <c r="AO186" s="15">
        <v>252</v>
      </c>
      <c r="AP186" s="82">
        <v>1</v>
      </c>
      <c r="AQ186" s="307">
        <v>96</v>
      </c>
      <c r="AR186" s="107">
        <v>96</v>
      </c>
      <c r="AS186" s="107"/>
      <c r="AT186"/>
    </row>
    <row r="187" spans="1:45" ht="12.75">
      <c r="A187" s="104"/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04"/>
      <c r="O187" s="141"/>
      <c r="P187" s="141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  <c r="AA187" s="104"/>
      <c r="AB187" s="158"/>
      <c r="AC187" s="521"/>
      <c r="AD187" s="521"/>
      <c r="AE187" s="521"/>
      <c r="AF187" s="521"/>
      <c r="AG187" s="521"/>
      <c r="AH187" s="521"/>
      <c r="AI187" s="521"/>
      <c r="AJ187" s="521"/>
      <c r="AK187" s="521"/>
      <c r="AL187" s="521"/>
      <c r="AM187" s="521"/>
      <c r="AN187" s="521"/>
      <c r="AO187" s="521"/>
      <c r="AP187" s="521"/>
      <c r="AQ187" s="522"/>
      <c r="AR187" s="522"/>
      <c r="AS187" s="522"/>
    </row>
  </sheetData>
  <sheetProtection/>
  <mergeCells count="6">
    <mergeCell ref="AB130:AG130"/>
    <mergeCell ref="AB161:AG161"/>
    <mergeCell ref="AB7:AG7"/>
    <mergeCell ref="AB39:AG39"/>
    <mergeCell ref="AB60:AG60"/>
    <mergeCell ref="AB95:AG95"/>
  </mergeCells>
  <printOptions horizontalCentered="1"/>
  <pageMargins left="0.65" right="0.22" top="0.5905511811023623" bottom="0.3937007874015748" header="0.5118110236220472" footer="0.5118110236220472"/>
  <pageSetup horizontalDpi="600" verticalDpi="600" orientation="landscape" paperSize="9" r:id="rId1"/>
  <rowBreaks count="5" manualBreakCount="5">
    <brk id="32" max="255" man="1"/>
    <brk id="54" max="255" man="1"/>
    <brk id="88" max="255" man="1"/>
    <brk id="123" max="255" man="1"/>
    <brk id="154" max="255" man="1"/>
  </rowBreaks>
  <colBreaks count="1" manualBreakCount="1">
    <brk id="2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AT57"/>
  <sheetViews>
    <sheetView showZeros="0" zoomScalePageLayoutView="0" workbookViewId="0" topLeftCell="J16">
      <selection activeCell="U29" activeCellId="1" sqref="J29:J36 U29:U36"/>
    </sheetView>
  </sheetViews>
  <sheetFormatPr defaultColWidth="11.421875" defaultRowHeight="12.75"/>
  <cols>
    <col min="1" max="1" width="18.421875" style="2" customWidth="1"/>
    <col min="2" max="9" width="9.00390625" style="2" customWidth="1"/>
    <col min="10" max="11" width="10.8515625" style="2" customWidth="1"/>
    <col min="12" max="12" width="17.28125" style="2" customWidth="1"/>
    <col min="13" max="22" width="10.140625" style="2" customWidth="1"/>
    <col min="23" max="23" width="19.8515625" style="2" customWidth="1"/>
    <col min="24" max="27" width="6.00390625" style="2" customWidth="1"/>
    <col min="28" max="28" width="6.421875" style="2" customWidth="1"/>
    <col min="29" max="29" width="6.8515625" style="2" customWidth="1"/>
    <col min="30" max="30" width="8.28125" style="2" bestFit="1" customWidth="1"/>
    <col min="31" max="31" width="6.8515625" style="2" customWidth="1"/>
    <col min="32" max="32" width="5.8515625" style="2" customWidth="1"/>
    <col min="33" max="33" width="6.57421875" style="2" customWidth="1"/>
    <col min="34" max="34" width="7.7109375" style="2" customWidth="1"/>
    <col min="35" max="35" width="5.8515625" style="2" customWidth="1"/>
    <col min="36" max="36" width="6.57421875" style="2" customWidth="1"/>
    <col min="37" max="37" width="8.140625" style="2" customWidth="1"/>
    <col min="38" max="38" width="7.00390625" style="2" customWidth="1"/>
    <col min="39" max="39" width="6.421875" style="2" customWidth="1"/>
    <col min="40" max="40" width="6.28125" style="2" customWidth="1"/>
    <col min="41" max="16384" width="11.421875" style="2" customWidth="1"/>
  </cols>
  <sheetData>
    <row r="1" spans="1:39" ht="15" customHeight="1">
      <c r="A1" s="544" t="s">
        <v>226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1" t="s">
        <v>223</v>
      </c>
      <c r="M1" s="1"/>
      <c r="N1" s="1"/>
      <c r="O1" s="1"/>
      <c r="P1" s="1"/>
      <c r="Q1" s="1"/>
      <c r="R1" s="1"/>
      <c r="S1" s="1"/>
      <c r="T1" s="1"/>
      <c r="U1" s="1"/>
      <c r="V1" s="1"/>
      <c r="W1" s="1" t="s">
        <v>215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5" customHeight="1">
      <c r="A2" s="1" t="s">
        <v>545</v>
      </c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545</v>
      </c>
      <c r="M2" s="1"/>
      <c r="N2" s="1"/>
      <c r="O2" s="1"/>
      <c r="P2" s="1"/>
      <c r="Q2" s="1"/>
      <c r="R2" s="1"/>
      <c r="S2" s="1"/>
      <c r="T2" s="1"/>
      <c r="U2" s="1"/>
      <c r="V2" s="1"/>
      <c r="W2" s="1" t="s">
        <v>560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5" customHeight="1">
      <c r="A3" s="1" t="s">
        <v>402</v>
      </c>
      <c r="B3" s="1"/>
      <c r="C3" s="1"/>
      <c r="D3" s="1"/>
      <c r="E3" s="1"/>
      <c r="F3" s="1"/>
      <c r="G3" s="1"/>
      <c r="H3" s="1"/>
      <c r="I3" s="1"/>
      <c r="J3" s="1"/>
      <c r="K3" s="1"/>
      <c r="L3" s="1" t="s">
        <v>402</v>
      </c>
      <c r="M3" s="1"/>
      <c r="N3" s="1"/>
      <c r="O3" s="1"/>
      <c r="P3" s="1"/>
      <c r="Q3" s="1"/>
      <c r="R3" s="1"/>
      <c r="S3" s="1"/>
      <c r="T3" s="1"/>
      <c r="U3" s="1"/>
      <c r="V3" s="1"/>
      <c r="W3" s="1" t="s">
        <v>402</v>
      </c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5" customHeight="1">
      <c r="A5" s="2" t="s">
        <v>277</v>
      </c>
      <c r="B5" s="68"/>
      <c r="C5" s="68"/>
      <c r="D5" s="68"/>
      <c r="E5" s="68"/>
      <c r="F5" s="68"/>
      <c r="G5" s="68"/>
      <c r="H5" s="59" t="s">
        <v>298</v>
      </c>
      <c r="I5" s="59"/>
      <c r="L5" s="2" t="s">
        <v>277</v>
      </c>
      <c r="S5" s="1" t="s">
        <v>298</v>
      </c>
      <c r="T5" s="1"/>
      <c r="W5" s="2" t="s">
        <v>277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 t="s">
        <v>298</v>
      </c>
      <c r="AM5" s="1"/>
    </row>
    <row r="6" spans="24:39" ht="18" customHeight="1"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46" s="422" customFormat="1" ht="15.75" customHeight="1">
      <c r="A7" s="264"/>
      <c r="B7" s="262" t="s">
        <v>268</v>
      </c>
      <c r="C7" s="263"/>
      <c r="D7" s="262" t="s">
        <v>269</v>
      </c>
      <c r="E7" s="263"/>
      <c r="F7" s="262" t="s">
        <v>270</v>
      </c>
      <c r="G7" s="263"/>
      <c r="H7" s="262" t="s">
        <v>271</v>
      </c>
      <c r="I7" s="263"/>
      <c r="J7" s="262" t="s">
        <v>259</v>
      </c>
      <c r="K7" s="263"/>
      <c r="L7" s="264"/>
      <c r="M7" s="262" t="s">
        <v>268</v>
      </c>
      <c r="N7" s="263"/>
      <c r="O7" s="262" t="s">
        <v>269</v>
      </c>
      <c r="P7" s="263"/>
      <c r="Q7" s="262" t="s">
        <v>270</v>
      </c>
      <c r="R7" s="263"/>
      <c r="S7" s="262" t="s">
        <v>271</v>
      </c>
      <c r="T7" s="263"/>
      <c r="U7" s="262" t="s">
        <v>259</v>
      </c>
      <c r="V7" s="263"/>
      <c r="W7" s="419"/>
      <c r="X7" s="503" t="s">
        <v>132</v>
      </c>
      <c r="Y7" s="504"/>
      <c r="Z7" s="504"/>
      <c r="AA7" s="504"/>
      <c r="AB7" s="505"/>
      <c r="AC7" s="412" t="s">
        <v>5</v>
      </c>
      <c r="AD7" s="411"/>
      <c r="AE7" s="263"/>
      <c r="AF7" s="412" t="s">
        <v>534</v>
      </c>
      <c r="AG7" s="413"/>
      <c r="AH7" s="411"/>
      <c r="AI7" s="414"/>
      <c r="AJ7" s="415"/>
      <c r="AK7" s="399" t="s">
        <v>385</v>
      </c>
      <c r="AL7" s="412" t="s">
        <v>386</v>
      </c>
      <c r="AM7" s="400"/>
      <c r="AN7" s="417"/>
      <c r="AR7" s="425"/>
      <c r="AS7" s="425"/>
      <c r="AT7" s="425"/>
    </row>
    <row r="8" spans="1:40" s="422" customFormat="1" ht="21" customHeight="1">
      <c r="A8" s="259" t="s">
        <v>557</v>
      </c>
      <c r="B8" s="260" t="s">
        <v>532</v>
      </c>
      <c r="C8" s="260" t="s">
        <v>265</v>
      </c>
      <c r="D8" s="260" t="s">
        <v>532</v>
      </c>
      <c r="E8" s="260" t="s">
        <v>265</v>
      </c>
      <c r="F8" s="260" t="s">
        <v>532</v>
      </c>
      <c r="G8" s="260" t="s">
        <v>265</v>
      </c>
      <c r="H8" s="260" t="s">
        <v>532</v>
      </c>
      <c r="I8" s="260" t="s">
        <v>265</v>
      </c>
      <c r="J8" s="260" t="s">
        <v>532</v>
      </c>
      <c r="K8" s="260" t="s">
        <v>265</v>
      </c>
      <c r="L8" s="259" t="s">
        <v>557</v>
      </c>
      <c r="M8" s="260" t="s">
        <v>532</v>
      </c>
      <c r="N8" s="260" t="s">
        <v>265</v>
      </c>
      <c r="O8" s="260" t="s">
        <v>532</v>
      </c>
      <c r="P8" s="260" t="s">
        <v>265</v>
      </c>
      <c r="Q8" s="260" t="s">
        <v>532</v>
      </c>
      <c r="R8" s="260" t="s">
        <v>265</v>
      </c>
      <c r="S8" s="260" t="s">
        <v>532</v>
      </c>
      <c r="T8" s="260" t="s">
        <v>265</v>
      </c>
      <c r="U8" s="260" t="s">
        <v>532</v>
      </c>
      <c r="V8" s="260" t="s">
        <v>265</v>
      </c>
      <c r="W8" s="423" t="s">
        <v>557</v>
      </c>
      <c r="X8" s="449" t="s">
        <v>272</v>
      </c>
      <c r="Y8" s="449" t="s">
        <v>273</v>
      </c>
      <c r="Z8" s="449" t="s">
        <v>274</v>
      </c>
      <c r="AA8" s="449" t="s">
        <v>275</v>
      </c>
      <c r="AB8" s="450" t="s">
        <v>259</v>
      </c>
      <c r="AC8" s="377" t="s">
        <v>393</v>
      </c>
      <c r="AD8" s="377" t="s">
        <v>394</v>
      </c>
      <c r="AE8" s="347" t="s">
        <v>392</v>
      </c>
      <c r="AF8" s="444" t="s">
        <v>533</v>
      </c>
      <c r="AG8" s="347" t="s">
        <v>395</v>
      </c>
      <c r="AH8" s="347" t="s">
        <v>276</v>
      </c>
      <c r="AI8" s="347" t="s">
        <v>396</v>
      </c>
      <c r="AJ8" s="347" t="s">
        <v>567</v>
      </c>
      <c r="AK8" s="349" t="s">
        <v>128</v>
      </c>
      <c r="AL8" s="350" t="s">
        <v>143</v>
      </c>
      <c r="AM8" s="351" t="s">
        <v>138</v>
      </c>
      <c r="AN8" s="350" t="s">
        <v>144</v>
      </c>
    </row>
    <row r="9" spans="1:40" ht="11.25" customHeight="1">
      <c r="A9" s="6"/>
      <c r="B9" s="47"/>
      <c r="C9" s="47"/>
      <c r="D9" s="47"/>
      <c r="E9" s="47"/>
      <c r="F9" s="47"/>
      <c r="G9" s="47"/>
      <c r="H9" s="47"/>
      <c r="I9" s="47"/>
      <c r="J9" s="47"/>
      <c r="K9" s="47"/>
      <c r="L9" s="6"/>
      <c r="M9" s="47"/>
      <c r="N9" s="47"/>
      <c r="O9" s="47"/>
      <c r="P9" s="47"/>
      <c r="Q9" s="47"/>
      <c r="R9" s="47"/>
      <c r="S9" s="47"/>
      <c r="T9" s="47"/>
      <c r="U9" s="47"/>
      <c r="V9" s="47"/>
      <c r="W9" s="6"/>
      <c r="X9" s="291"/>
      <c r="Y9" s="291"/>
      <c r="Z9" s="291"/>
      <c r="AA9" s="291"/>
      <c r="AB9" s="5"/>
      <c r="AC9" s="292"/>
      <c r="AD9" s="216"/>
      <c r="AE9" s="215"/>
      <c r="AF9" s="216"/>
      <c r="AG9" s="209"/>
      <c r="AH9" s="216"/>
      <c r="AI9" s="209"/>
      <c r="AJ9" s="101"/>
      <c r="AK9" s="101"/>
      <c r="AL9" s="217"/>
      <c r="AM9" s="105"/>
      <c r="AN9" s="5"/>
    </row>
    <row r="10" spans="1:40" ht="13.5" customHeight="1">
      <c r="A10" s="8" t="s">
        <v>267</v>
      </c>
      <c r="B10" s="9">
        <f aca="true" t="shared" si="0" ref="B10:I10">SUM(B12:B17)</f>
        <v>105103</v>
      </c>
      <c r="C10" s="9">
        <f t="shared" si="0"/>
        <v>51297</v>
      </c>
      <c r="D10" s="9">
        <f t="shared" si="0"/>
        <v>73754</v>
      </c>
      <c r="E10" s="9">
        <f t="shared" si="0"/>
        <v>37034</v>
      </c>
      <c r="F10" s="9">
        <f t="shared" si="0"/>
        <v>52524</v>
      </c>
      <c r="G10" s="9">
        <f t="shared" si="0"/>
        <v>25017</v>
      </c>
      <c r="H10" s="9">
        <f t="shared" si="0"/>
        <v>49941</v>
      </c>
      <c r="I10" s="9">
        <f t="shared" si="0"/>
        <v>23690</v>
      </c>
      <c r="J10" s="9">
        <f>SUM(J12:J17)</f>
        <v>281322</v>
      </c>
      <c r="K10" s="9">
        <f>SUM(K12:K17)</f>
        <v>137038</v>
      </c>
      <c r="L10" s="8" t="s">
        <v>267</v>
      </c>
      <c r="M10" s="9">
        <f aca="true" t="shared" si="1" ref="M10:T10">SUM(M12:M17)</f>
        <v>15208</v>
      </c>
      <c r="N10" s="9">
        <f t="shared" si="1"/>
        <v>7416</v>
      </c>
      <c r="O10" s="9">
        <f t="shared" si="1"/>
        <v>6917</v>
      </c>
      <c r="P10" s="9">
        <f t="shared" si="1"/>
        <v>3410</v>
      </c>
      <c r="Q10" s="9">
        <f t="shared" si="1"/>
        <v>6719</v>
      </c>
      <c r="R10" s="9">
        <f t="shared" si="1"/>
        <v>3337</v>
      </c>
      <c r="S10" s="9">
        <f t="shared" si="1"/>
        <v>12078</v>
      </c>
      <c r="T10" s="9">
        <f t="shared" si="1"/>
        <v>5904</v>
      </c>
      <c r="U10" s="9">
        <f>SUM(U12:U17)</f>
        <v>40922</v>
      </c>
      <c r="V10" s="9">
        <f>SUM(V12:V17)</f>
        <v>20067</v>
      </c>
      <c r="W10" s="8" t="s">
        <v>267</v>
      </c>
      <c r="X10" s="22">
        <f aca="true" t="shared" si="2" ref="X10:AM10">SUM(X12:X17)</f>
        <v>2056</v>
      </c>
      <c r="Y10" s="22">
        <f t="shared" si="2"/>
        <v>1507</v>
      </c>
      <c r="Z10" s="22">
        <f t="shared" si="2"/>
        <v>1266</v>
      </c>
      <c r="AA10" s="22">
        <f t="shared" si="2"/>
        <v>1210</v>
      </c>
      <c r="AB10" s="22">
        <f>SUM(AB12:AB17)</f>
        <v>6014</v>
      </c>
      <c r="AC10" s="22">
        <f t="shared" si="2"/>
        <v>4884</v>
      </c>
      <c r="AD10" s="22">
        <f>SUM(AD12:AD17)</f>
        <v>634</v>
      </c>
      <c r="AE10" s="22">
        <f>SUM(AE12:AE17)</f>
        <v>5510</v>
      </c>
      <c r="AF10" s="22">
        <f t="shared" si="2"/>
        <v>7554</v>
      </c>
      <c r="AG10" s="22">
        <f>SUM(AG12:AG17)</f>
        <v>1468</v>
      </c>
      <c r="AH10" s="22">
        <f>SUM(AH12:AH17)</f>
        <v>229</v>
      </c>
      <c r="AI10" s="22">
        <f t="shared" si="2"/>
        <v>151</v>
      </c>
      <c r="AJ10" s="22">
        <f t="shared" si="2"/>
        <v>9398</v>
      </c>
      <c r="AK10" s="22">
        <f t="shared" si="2"/>
        <v>2759</v>
      </c>
      <c r="AL10" s="22">
        <f t="shared" si="2"/>
        <v>888</v>
      </c>
      <c r="AM10" s="22">
        <f t="shared" si="2"/>
        <v>875</v>
      </c>
      <c r="AN10" s="22">
        <f>SUM(AN12:AN17)</f>
        <v>13</v>
      </c>
    </row>
    <row r="11" spans="1:40" ht="12.75">
      <c r="A11" s="6"/>
      <c r="B11" s="10"/>
      <c r="C11" s="10"/>
      <c r="D11" s="10"/>
      <c r="E11" s="10"/>
      <c r="F11" s="10"/>
      <c r="G11" s="10"/>
      <c r="H11" s="10"/>
      <c r="I11" s="10"/>
      <c r="J11" s="9"/>
      <c r="K11" s="9"/>
      <c r="L11" s="6"/>
      <c r="M11" s="10"/>
      <c r="N11" s="10"/>
      <c r="O11" s="10"/>
      <c r="P11" s="10"/>
      <c r="Q11" s="10"/>
      <c r="R11" s="10"/>
      <c r="S11" s="10"/>
      <c r="T11" s="10"/>
      <c r="U11" s="9"/>
      <c r="V11" s="9"/>
      <c r="W11" s="28"/>
      <c r="X11" s="6"/>
      <c r="Y11" s="6"/>
      <c r="Z11" s="6"/>
      <c r="AA11" s="6"/>
      <c r="AB11" s="8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40" ht="21" customHeight="1">
      <c r="A12" s="6" t="s">
        <v>278</v>
      </c>
      <c r="B12" s="10">
        <f>+'Niv2_Pub '!B10</f>
        <v>30167</v>
      </c>
      <c r="C12" s="10">
        <f>+'Niv2_Pub '!C10</f>
        <v>15037</v>
      </c>
      <c r="D12" s="10">
        <f>+'Niv2_Pub '!D10</f>
        <v>25249</v>
      </c>
      <c r="E12" s="10">
        <f>+'Niv2_Pub '!E10</f>
        <v>13783</v>
      </c>
      <c r="F12" s="10">
        <f>+'Niv2_Pub '!F10</f>
        <v>18584</v>
      </c>
      <c r="G12" s="10">
        <f>+'Niv2_Pub '!G10</f>
        <v>9249</v>
      </c>
      <c r="H12" s="10">
        <f>+'Niv2_Pub '!H10</f>
        <v>17450</v>
      </c>
      <c r="I12" s="10">
        <f>+'Niv2_Pub '!I10</f>
        <v>9102</v>
      </c>
      <c r="J12" s="9">
        <f aca="true" t="shared" si="3" ref="J12:K17">+B12+D12+F12+H12</f>
        <v>91450</v>
      </c>
      <c r="K12" s="9">
        <f t="shared" si="3"/>
        <v>47171</v>
      </c>
      <c r="L12" s="6" t="s">
        <v>278</v>
      </c>
      <c r="M12" s="10">
        <f>+'Niv2_Pub '!M10</f>
        <v>3060</v>
      </c>
      <c r="N12" s="10">
        <f>+'Niv2_Pub '!N10</f>
        <v>1481</v>
      </c>
      <c r="O12" s="10">
        <f>+'Niv2_Pub '!O10</f>
        <v>1778</v>
      </c>
      <c r="P12" s="10">
        <f>+'Niv2_Pub '!P10</f>
        <v>876</v>
      </c>
      <c r="Q12" s="10">
        <f>+'Niv2_Pub '!Q10</f>
        <v>1734</v>
      </c>
      <c r="R12" s="10">
        <f>+'Niv2_Pub '!R10</f>
        <v>924</v>
      </c>
      <c r="S12" s="10">
        <f>+'Niv2_Pub '!S10</f>
        <v>3032</v>
      </c>
      <c r="T12" s="10">
        <f>+'Niv2_Pub '!T10</f>
        <v>1647</v>
      </c>
      <c r="U12" s="9">
        <f aca="true" t="shared" si="4" ref="U12:V17">M12+O12+Q12++S12</f>
        <v>9604</v>
      </c>
      <c r="V12" s="9">
        <f t="shared" si="4"/>
        <v>4928</v>
      </c>
      <c r="W12" s="6" t="s">
        <v>278</v>
      </c>
      <c r="X12" s="60">
        <f>+'Niv2_Pub '!X10</f>
        <v>612</v>
      </c>
      <c r="Y12" s="60">
        <f>+'Niv2_Pub '!Y10</f>
        <v>482</v>
      </c>
      <c r="Z12" s="60">
        <f>+'Niv2_Pub '!Z10</f>
        <v>411</v>
      </c>
      <c r="AA12" s="60">
        <f>+'Niv2_Pub '!AA10</f>
        <v>405</v>
      </c>
      <c r="AB12" s="60">
        <f>+'Niv2_Pub '!AB10</f>
        <v>1910</v>
      </c>
      <c r="AC12" s="60">
        <f>+'Niv2_Pub '!AC10</f>
        <v>1626</v>
      </c>
      <c r="AD12" s="60">
        <f>+'Niv2_Pub '!AD10</f>
        <v>120</v>
      </c>
      <c r="AE12" s="60">
        <f>+'Niv2_Pub '!AE10</f>
        <v>1746</v>
      </c>
      <c r="AF12" s="60">
        <f>+'Niv2_Pub '!AF10</f>
        <v>2757</v>
      </c>
      <c r="AG12" s="60">
        <f>+'Niv2_Pub '!AG10</f>
        <v>506</v>
      </c>
      <c r="AH12" s="60">
        <f>+'Niv2_Pub '!AH10</f>
        <v>5</v>
      </c>
      <c r="AI12" s="60">
        <f>+'Niv2_Pub '!AI10</f>
        <v>60</v>
      </c>
      <c r="AJ12" s="60">
        <f>+'Niv2_Pub '!AJ10</f>
        <v>3328</v>
      </c>
      <c r="AK12" s="60">
        <f>+'Niv2_Pub '!AK10</f>
        <v>1071</v>
      </c>
      <c r="AL12" s="60">
        <f>+'Niv2_Pub '!AL10</f>
        <v>245</v>
      </c>
      <c r="AM12" s="60">
        <f>+'Niv2_Pub '!AM10</f>
        <v>243</v>
      </c>
      <c r="AN12" s="60">
        <f>+'Niv2_Pub '!AN10</f>
        <v>2</v>
      </c>
    </row>
    <row r="13" spans="1:40" ht="21" customHeight="1">
      <c r="A13" s="6" t="s">
        <v>282</v>
      </c>
      <c r="B13" s="60">
        <f>+'Niv2_Pub '!B42</f>
        <v>8794</v>
      </c>
      <c r="C13" s="60">
        <f>+'Niv2_Pub '!C42</f>
        <v>4209</v>
      </c>
      <c r="D13" s="60">
        <f>+'Niv2_Pub '!D42</f>
        <v>6466</v>
      </c>
      <c r="E13" s="60">
        <f>+'Niv2_Pub '!E42</f>
        <v>3045</v>
      </c>
      <c r="F13" s="60">
        <f>+'Niv2_Pub '!F42</f>
        <v>3452</v>
      </c>
      <c r="G13" s="60">
        <f>+'Niv2_Pub '!G42</f>
        <v>1553</v>
      </c>
      <c r="H13" s="60">
        <f>+'Niv2_Pub '!H42</f>
        <v>3277</v>
      </c>
      <c r="I13" s="60">
        <f>+'Niv2_Pub '!I42</f>
        <v>1428</v>
      </c>
      <c r="J13" s="9">
        <f t="shared" si="3"/>
        <v>21989</v>
      </c>
      <c r="K13" s="9">
        <f t="shared" si="3"/>
        <v>10235</v>
      </c>
      <c r="L13" s="6" t="s">
        <v>282</v>
      </c>
      <c r="M13" s="10">
        <f>+'Niv2_Pub '!M42</f>
        <v>1661</v>
      </c>
      <c r="N13" s="10">
        <f>+'Niv2_Pub '!N42</f>
        <v>802</v>
      </c>
      <c r="O13" s="10">
        <f>+'Niv2_Pub '!O42</f>
        <v>523</v>
      </c>
      <c r="P13" s="10">
        <f>+'Niv2_Pub '!P42</f>
        <v>245</v>
      </c>
      <c r="Q13" s="10">
        <f>+'Niv2_Pub '!Q42</f>
        <v>500</v>
      </c>
      <c r="R13" s="10">
        <f>+'Niv2_Pub '!R42</f>
        <v>192</v>
      </c>
      <c r="S13" s="10">
        <f>+'Niv2_Pub '!S42</f>
        <v>583</v>
      </c>
      <c r="T13" s="10">
        <f>+'Niv2_Pub '!T42</f>
        <v>260</v>
      </c>
      <c r="U13" s="9">
        <f t="shared" si="4"/>
        <v>3267</v>
      </c>
      <c r="V13" s="9">
        <f t="shared" si="4"/>
        <v>1499</v>
      </c>
      <c r="W13" s="6" t="s">
        <v>282</v>
      </c>
      <c r="X13" s="60">
        <f>+'Niv2_Pub '!X42</f>
        <v>167</v>
      </c>
      <c r="Y13" s="60">
        <f>+'Niv2_Pub '!Y42</f>
        <v>129</v>
      </c>
      <c r="Z13" s="60">
        <f>+'Niv2_Pub '!Z42</f>
        <v>93</v>
      </c>
      <c r="AA13" s="60">
        <f>+'Niv2_Pub '!AA42</f>
        <v>88</v>
      </c>
      <c r="AB13" s="60">
        <f>+'Niv2_Pub '!AB42</f>
        <v>452</v>
      </c>
      <c r="AC13" s="60">
        <f>+'Niv2_Pub '!AC42</f>
        <v>376</v>
      </c>
      <c r="AD13" s="60">
        <f>+'Niv2_Pub '!AD42</f>
        <v>72</v>
      </c>
      <c r="AE13" s="60">
        <f>+'Niv2_Pub '!AE42</f>
        <v>448</v>
      </c>
      <c r="AF13" s="60">
        <f>+'Niv2_Pub '!AF42</f>
        <v>621</v>
      </c>
      <c r="AG13" s="60">
        <f>+'Niv2_Pub '!AG42</f>
        <v>84</v>
      </c>
      <c r="AH13" s="60">
        <f>+'Niv2_Pub '!AH42</f>
        <v>0</v>
      </c>
      <c r="AI13" s="60">
        <f>+'Niv2_Pub '!AI42</f>
        <v>4</v>
      </c>
      <c r="AJ13" s="60">
        <f>+'Niv2_Pub '!AJ42</f>
        <v>709</v>
      </c>
      <c r="AK13" s="60">
        <f>+'Niv2_Pub '!AK42</f>
        <v>82</v>
      </c>
      <c r="AL13" s="60">
        <f>+'Niv2_Pub '!AL42</f>
        <v>68</v>
      </c>
      <c r="AM13" s="60">
        <f>+'Niv2_Pub '!AM42</f>
        <v>68</v>
      </c>
      <c r="AN13" s="60">
        <f>+'Niv2_Pub '!AN42</f>
        <v>0</v>
      </c>
    </row>
    <row r="14" spans="1:40" ht="21" customHeight="1">
      <c r="A14" s="6" t="s">
        <v>279</v>
      </c>
      <c r="B14" s="60">
        <f>+'Niv2_Pub '!B64</f>
        <v>25556</v>
      </c>
      <c r="C14" s="60">
        <f>+'Niv2_Pub '!C64</f>
        <v>12590</v>
      </c>
      <c r="D14" s="60">
        <f>+'Niv2_Pub '!D64</f>
        <v>14330</v>
      </c>
      <c r="E14" s="60">
        <f>+'Niv2_Pub '!E64</f>
        <v>7134</v>
      </c>
      <c r="F14" s="60">
        <f>+'Niv2_Pub '!F64</f>
        <v>10503</v>
      </c>
      <c r="G14" s="60">
        <f>+'Niv2_Pub '!G64</f>
        <v>5100</v>
      </c>
      <c r="H14" s="60">
        <f>+'Niv2_Pub '!H64</f>
        <v>10389</v>
      </c>
      <c r="I14" s="60">
        <f>+'Niv2_Pub '!I64</f>
        <v>4863</v>
      </c>
      <c r="J14" s="9">
        <f t="shared" si="3"/>
        <v>60778</v>
      </c>
      <c r="K14" s="9">
        <f t="shared" si="3"/>
        <v>29687</v>
      </c>
      <c r="L14" s="6" t="s">
        <v>279</v>
      </c>
      <c r="M14" s="10">
        <f>+'Niv2_Pub '!M64</f>
        <v>3358</v>
      </c>
      <c r="N14" s="10">
        <f>+'Niv2_Pub '!N64</f>
        <v>1608</v>
      </c>
      <c r="O14" s="10">
        <f>+'Niv2_Pub '!O64</f>
        <v>1359</v>
      </c>
      <c r="P14" s="10">
        <f>+'Niv2_Pub '!P64</f>
        <v>691</v>
      </c>
      <c r="Q14" s="10">
        <f>+'Niv2_Pub '!Q64</f>
        <v>1658</v>
      </c>
      <c r="R14" s="10">
        <f>+'Niv2_Pub '!R64</f>
        <v>849</v>
      </c>
      <c r="S14" s="10">
        <f>+'Niv2_Pub '!S64</f>
        <v>2710</v>
      </c>
      <c r="T14" s="10">
        <f>+'Niv2_Pub '!T64</f>
        <v>1381</v>
      </c>
      <c r="U14" s="9">
        <f t="shared" si="4"/>
        <v>9085</v>
      </c>
      <c r="V14" s="9">
        <f t="shared" si="4"/>
        <v>4529</v>
      </c>
      <c r="W14" s="6" t="s">
        <v>279</v>
      </c>
      <c r="X14" s="60">
        <f>+'Niv2_Pub '!X64</f>
        <v>492</v>
      </c>
      <c r="Y14" s="60">
        <f>+'Niv2_Pub '!Y64</f>
        <v>311</v>
      </c>
      <c r="Z14" s="60">
        <f>+'Niv2_Pub '!Z64</f>
        <v>271</v>
      </c>
      <c r="AA14" s="60">
        <f>+'Niv2_Pub '!AA64</f>
        <v>265</v>
      </c>
      <c r="AB14" s="60">
        <f>+'Niv2_Pub '!AB64</f>
        <v>1339</v>
      </c>
      <c r="AC14" s="60">
        <f>+'Niv2_Pub '!AC64</f>
        <v>1078</v>
      </c>
      <c r="AD14" s="60">
        <f>+'Niv2_Pub '!AD64</f>
        <v>175</v>
      </c>
      <c r="AE14" s="60">
        <f>+'Niv2_Pub '!AE64</f>
        <v>1253</v>
      </c>
      <c r="AF14" s="60">
        <f>+'Niv2_Pub '!AF64</f>
        <v>1441</v>
      </c>
      <c r="AG14" s="60">
        <f>+'Niv2_Pub '!AG64</f>
        <v>423</v>
      </c>
      <c r="AH14" s="60">
        <f>+'Niv2_Pub '!AH64</f>
        <v>84</v>
      </c>
      <c r="AI14" s="60">
        <f>+'Niv2_Pub '!AI64</f>
        <v>39</v>
      </c>
      <c r="AJ14" s="60">
        <f>+'Niv2_Pub '!AJ64</f>
        <v>1987</v>
      </c>
      <c r="AK14" s="60">
        <f>+'Niv2_Pub '!AK64</f>
        <v>557</v>
      </c>
      <c r="AL14" s="60">
        <f>+'Niv2_Pub '!AL64</f>
        <v>213</v>
      </c>
      <c r="AM14" s="60">
        <f>+'Niv2_Pub '!AM64</f>
        <v>211</v>
      </c>
      <c r="AN14" s="60">
        <f>+'Niv2_Pub '!AN64</f>
        <v>2</v>
      </c>
    </row>
    <row r="15" spans="1:40" ht="21" customHeight="1">
      <c r="A15" s="6" t="s">
        <v>280</v>
      </c>
      <c r="B15" s="60">
        <f>+'Niv2_Pub '!B100</f>
        <v>13264</v>
      </c>
      <c r="C15" s="60">
        <f>+'Niv2_Pub '!C100</f>
        <v>5898</v>
      </c>
      <c r="D15" s="60">
        <f>+'Niv2_Pub '!D100</f>
        <v>8243</v>
      </c>
      <c r="E15" s="60">
        <f>+'Niv2_Pub '!E100</f>
        <v>3504</v>
      </c>
      <c r="F15" s="60">
        <f>+'Niv2_Pub '!F100</f>
        <v>5636</v>
      </c>
      <c r="G15" s="60">
        <f>+'Niv2_Pub '!G100</f>
        <v>2397</v>
      </c>
      <c r="H15" s="60">
        <f>+'Niv2_Pub '!H100</f>
        <v>5503</v>
      </c>
      <c r="I15" s="60">
        <f>+'Niv2_Pub '!I100</f>
        <v>2115</v>
      </c>
      <c r="J15" s="9">
        <f t="shared" si="3"/>
        <v>32646</v>
      </c>
      <c r="K15" s="9">
        <f t="shared" si="3"/>
        <v>13914</v>
      </c>
      <c r="L15" s="6" t="s">
        <v>280</v>
      </c>
      <c r="M15" s="10">
        <f>+'Niv2_Pub '!M100</f>
        <v>2137</v>
      </c>
      <c r="N15" s="10">
        <f>+'Niv2_Pub '!N100</f>
        <v>1006</v>
      </c>
      <c r="O15" s="10">
        <f>+'Niv2_Pub '!O100</f>
        <v>804</v>
      </c>
      <c r="P15" s="10">
        <f>+'Niv2_Pub '!P100</f>
        <v>380</v>
      </c>
      <c r="Q15" s="10">
        <f>+'Niv2_Pub '!Q100</f>
        <v>975</v>
      </c>
      <c r="R15" s="10">
        <f>+'Niv2_Pub '!R100</f>
        <v>434</v>
      </c>
      <c r="S15" s="10">
        <f>+'Niv2_Pub '!S100</f>
        <v>1751</v>
      </c>
      <c r="T15" s="10">
        <f>+'Niv2_Pub '!T100</f>
        <v>667</v>
      </c>
      <c r="U15" s="9">
        <f t="shared" si="4"/>
        <v>5667</v>
      </c>
      <c r="V15" s="9">
        <f t="shared" si="4"/>
        <v>2487</v>
      </c>
      <c r="W15" s="6" t="s">
        <v>280</v>
      </c>
      <c r="X15" s="60">
        <f>+'Niv2_Pub '!X100</f>
        <v>257</v>
      </c>
      <c r="Y15" s="60">
        <f>+'Niv2_Pub '!Y100</f>
        <v>174</v>
      </c>
      <c r="Z15" s="60">
        <f>+'Niv2_Pub '!Z100</f>
        <v>145</v>
      </c>
      <c r="AA15" s="60">
        <f>+'Niv2_Pub '!AA100</f>
        <v>134</v>
      </c>
      <c r="AB15" s="60">
        <f>+'Niv2_Pub '!AB100</f>
        <v>710</v>
      </c>
      <c r="AC15" s="60">
        <f>+'Niv2_Pub '!AC100</f>
        <v>553</v>
      </c>
      <c r="AD15" s="60">
        <f>+'Niv2_Pub '!AD100</f>
        <v>68</v>
      </c>
      <c r="AE15" s="60">
        <f>+'Niv2_Pub '!AE100</f>
        <v>621</v>
      </c>
      <c r="AF15" s="60">
        <f>+'Niv2_Pub '!AF100</f>
        <v>861</v>
      </c>
      <c r="AG15" s="60">
        <f>+'Niv2_Pub '!AG100</f>
        <v>128</v>
      </c>
      <c r="AH15" s="60">
        <f>+'Niv2_Pub '!AH100</f>
        <v>0</v>
      </c>
      <c r="AI15" s="60">
        <f>+'Niv2_Pub '!AI100</f>
        <v>23</v>
      </c>
      <c r="AJ15" s="60">
        <f>+'Niv2_Pub '!AJ100</f>
        <v>1012</v>
      </c>
      <c r="AK15" s="60">
        <f>+'Niv2_Pub '!AK100</f>
        <v>273</v>
      </c>
      <c r="AL15" s="60">
        <f>+'Niv2_Pub '!AL100</f>
        <v>112</v>
      </c>
      <c r="AM15" s="60">
        <f>+'Niv2_Pub '!AM100</f>
        <v>111</v>
      </c>
      <c r="AN15" s="60">
        <f>+'Niv2_Pub '!AN100</f>
        <v>1</v>
      </c>
    </row>
    <row r="16" spans="1:40" ht="21" customHeight="1">
      <c r="A16" s="6" t="s">
        <v>297</v>
      </c>
      <c r="B16" s="60">
        <f>+'Niv2_Pub '!B133</f>
        <v>16340</v>
      </c>
      <c r="C16" s="60">
        <f>+'Niv2_Pub '!C133</f>
        <v>8192</v>
      </c>
      <c r="D16" s="60">
        <f>+'Niv2_Pub '!D133</f>
        <v>13170</v>
      </c>
      <c r="E16" s="60">
        <f>+'Niv2_Pub '!E133</f>
        <v>6622</v>
      </c>
      <c r="F16" s="60">
        <f>+'Niv2_Pub '!F133</f>
        <v>9198</v>
      </c>
      <c r="G16" s="60">
        <f>+'Niv2_Pub '!G133</f>
        <v>4491</v>
      </c>
      <c r="H16" s="60">
        <f>+'Niv2_Pub '!H133</f>
        <v>8158</v>
      </c>
      <c r="I16" s="60">
        <f>+'Niv2_Pub '!I133</f>
        <v>3942</v>
      </c>
      <c r="J16" s="9">
        <f t="shared" si="3"/>
        <v>46866</v>
      </c>
      <c r="K16" s="9">
        <f t="shared" si="3"/>
        <v>23247</v>
      </c>
      <c r="L16" s="6" t="s">
        <v>297</v>
      </c>
      <c r="M16" s="10">
        <f>+'Niv2_Pub '!M133</f>
        <v>3275</v>
      </c>
      <c r="N16" s="10">
        <f>+'Niv2_Pub '!N133</f>
        <v>1620</v>
      </c>
      <c r="O16" s="10">
        <f>+'Niv2_Pub '!O133</f>
        <v>1544</v>
      </c>
      <c r="P16" s="10">
        <f>+'Niv2_Pub '!P133</f>
        <v>810</v>
      </c>
      <c r="Q16" s="10">
        <f>+'Niv2_Pub '!Q133</f>
        <v>1030</v>
      </c>
      <c r="R16" s="10">
        <f>+'Niv2_Pub '!R133</f>
        <v>545</v>
      </c>
      <c r="S16" s="10">
        <f>+'Niv2_Pub '!S133</f>
        <v>2394</v>
      </c>
      <c r="T16" s="10">
        <f>+'Niv2_Pub '!T133</f>
        <v>1194</v>
      </c>
      <c r="U16" s="9">
        <f t="shared" si="4"/>
        <v>8243</v>
      </c>
      <c r="V16" s="9">
        <f t="shared" si="4"/>
        <v>4169</v>
      </c>
      <c r="W16" s="6" t="s">
        <v>297</v>
      </c>
      <c r="X16" s="60">
        <f>+'Niv2_Pub '!X133</f>
        <v>324</v>
      </c>
      <c r="Y16" s="60">
        <f>+'Niv2_Pub '!Y133</f>
        <v>268</v>
      </c>
      <c r="Z16" s="60">
        <f>+'Niv2_Pub '!Z133</f>
        <v>216</v>
      </c>
      <c r="AA16" s="60">
        <f>+'Niv2_Pub '!AA133</f>
        <v>194</v>
      </c>
      <c r="AB16" s="60">
        <f>+'Niv2_Pub '!AB133</f>
        <v>1002</v>
      </c>
      <c r="AC16" s="60">
        <f>+'Niv2_Pub '!AC133</f>
        <v>817</v>
      </c>
      <c r="AD16" s="60">
        <f>+'Niv2_Pub '!AD133</f>
        <v>131</v>
      </c>
      <c r="AE16" s="60">
        <f>+'Niv2_Pub '!AE133</f>
        <v>940</v>
      </c>
      <c r="AF16" s="60">
        <f>+'Niv2_Pub '!AF133</f>
        <v>1069</v>
      </c>
      <c r="AG16" s="60">
        <f>+'Niv2_Pub '!AG133</f>
        <v>299</v>
      </c>
      <c r="AH16" s="60">
        <f>+'Niv2_Pub '!AH133</f>
        <v>52</v>
      </c>
      <c r="AI16" s="60">
        <f>+'Niv2_Pub '!AI133</f>
        <v>14</v>
      </c>
      <c r="AJ16" s="60">
        <f>+'Niv2_Pub '!AJ133</f>
        <v>1430</v>
      </c>
      <c r="AK16" s="60">
        <f>+'Niv2_Pub '!AK133</f>
        <v>399</v>
      </c>
      <c r="AL16" s="60">
        <f>+'Niv2_Pub '!AL133</f>
        <v>143</v>
      </c>
      <c r="AM16" s="60">
        <f>+'Niv2_Pub '!AM133</f>
        <v>140</v>
      </c>
      <c r="AN16" s="60">
        <f>+'Niv2_Pub '!AN133</f>
        <v>3</v>
      </c>
    </row>
    <row r="17" spans="1:40" ht="21" customHeight="1">
      <c r="A17" s="35" t="s">
        <v>281</v>
      </c>
      <c r="B17" s="60">
        <f>+'Niv2_Pub '!B165</f>
        <v>10982</v>
      </c>
      <c r="C17" s="60">
        <f>+'Niv2_Pub '!C165</f>
        <v>5371</v>
      </c>
      <c r="D17" s="60">
        <f>+'Niv2_Pub '!D165</f>
        <v>6296</v>
      </c>
      <c r="E17" s="60">
        <f>+'Niv2_Pub '!E165</f>
        <v>2946</v>
      </c>
      <c r="F17" s="60">
        <f>+'Niv2_Pub '!F165</f>
        <v>5151</v>
      </c>
      <c r="G17" s="60">
        <f>+'Niv2_Pub '!G165</f>
        <v>2227</v>
      </c>
      <c r="H17" s="60">
        <f>+'Niv2_Pub '!H165</f>
        <v>5164</v>
      </c>
      <c r="I17" s="60">
        <f>+'Niv2_Pub '!I165</f>
        <v>2240</v>
      </c>
      <c r="J17" s="9">
        <f t="shared" si="3"/>
        <v>27593</v>
      </c>
      <c r="K17" s="9">
        <f t="shared" si="3"/>
        <v>12784</v>
      </c>
      <c r="L17" s="6" t="s">
        <v>281</v>
      </c>
      <c r="M17" s="10">
        <f>+'Niv2_Pub '!M165</f>
        <v>1717</v>
      </c>
      <c r="N17" s="10">
        <f>+'Niv2_Pub '!N165</f>
        <v>899</v>
      </c>
      <c r="O17" s="10">
        <f>+'Niv2_Pub '!O165</f>
        <v>909</v>
      </c>
      <c r="P17" s="10">
        <f>+'Niv2_Pub '!P165</f>
        <v>408</v>
      </c>
      <c r="Q17" s="10">
        <f>+'Niv2_Pub '!Q165</f>
        <v>822</v>
      </c>
      <c r="R17" s="10">
        <f>+'Niv2_Pub '!R165</f>
        <v>393</v>
      </c>
      <c r="S17" s="10">
        <f>+'Niv2_Pub '!S165</f>
        <v>1608</v>
      </c>
      <c r="T17" s="10">
        <f>+'Niv2_Pub '!T165</f>
        <v>755</v>
      </c>
      <c r="U17" s="9">
        <f t="shared" si="4"/>
        <v>5056</v>
      </c>
      <c r="V17" s="9">
        <f t="shared" si="4"/>
        <v>2455</v>
      </c>
      <c r="W17" s="6" t="s">
        <v>281</v>
      </c>
      <c r="X17" s="60">
        <f>+'Niv2_Pub '!X165</f>
        <v>204</v>
      </c>
      <c r="Y17" s="60">
        <f>+'Niv2_Pub '!Y165</f>
        <v>143</v>
      </c>
      <c r="Z17" s="60">
        <f>+'Niv2_Pub '!Z165</f>
        <v>130</v>
      </c>
      <c r="AA17" s="60">
        <f>+'Niv2_Pub '!AA165</f>
        <v>124</v>
      </c>
      <c r="AB17" s="60">
        <f>+'Niv2_Pub '!AB165</f>
        <v>601</v>
      </c>
      <c r="AC17" s="60">
        <f>+'Niv2_Pub '!AC165</f>
        <v>434</v>
      </c>
      <c r="AD17" s="60">
        <f>+'Niv2_Pub '!AD165</f>
        <v>68</v>
      </c>
      <c r="AE17" s="60">
        <f>+'Niv2_Pub '!AE165</f>
        <v>502</v>
      </c>
      <c r="AF17" s="60">
        <f>+'Niv2_Pub '!AF165</f>
        <v>805</v>
      </c>
      <c r="AG17" s="60">
        <f>+'Niv2_Pub '!AG165</f>
        <v>28</v>
      </c>
      <c r="AH17" s="60">
        <f>+'Niv2_Pub '!AH165</f>
        <v>88</v>
      </c>
      <c r="AI17" s="60">
        <f>+'Niv2_Pub '!AI165</f>
        <v>11</v>
      </c>
      <c r="AJ17" s="60">
        <f>+'Niv2_Pub '!AJ165</f>
        <v>932</v>
      </c>
      <c r="AK17" s="60">
        <f>+'Niv2_Pub '!AK165</f>
        <v>377</v>
      </c>
      <c r="AL17" s="60">
        <f>+'Niv2_Pub '!AL165</f>
        <v>107</v>
      </c>
      <c r="AM17" s="60">
        <f>+'Niv2_Pub '!AM165</f>
        <v>102</v>
      </c>
      <c r="AN17" s="60">
        <f>+'Niv2_Pub '!AN165</f>
        <v>5</v>
      </c>
    </row>
    <row r="18" spans="1:40" ht="19.5" customHeight="1">
      <c r="A18" s="69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11"/>
      <c r="M18" s="11"/>
      <c r="N18" s="11"/>
      <c r="O18" s="11"/>
      <c r="P18" s="11"/>
      <c r="Q18" s="11"/>
      <c r="R18" s="11"/>
      <c r="S18" s="11"/>
      <c r="T18" s="11"/>
      <c r="U18" s="67"/>
      <c r="V18" s="67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2:22" ht="12.7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39" ht="14.25" customHeight="1">
      <c r="A20" s="544" t="s">
        <v>227</v>
      </c>
      <c r="B20" s="544"/>
      <c r="C20" s="544"/>
      <c r="D20" s="544"/>
      <c r="E20" s="544"/>
      <c r="F20" s="544"/>
      <c r="G20" s="544"/>
      <c r="H20" s="544"/>
      <c r="I20" s="544"/>
      <c r="J20" s="544"/>
      <c r="K20" s="544"/>
      <c r="L20" s="1" t="s">
        <v>224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 t="s">
        <v>216</v>
      </c>
      <c r="X20" s="59"/>
      <c r="Y20" s="59"/>
      <c r="Z20" s="59"/>
      <c r="AA20" s="59"/>
      <c r="AB20" s="1"/>
      <c r="AC20" s="59"/>
      <c r="AD20" s="59"/>
      <c r="AE20" s="59"/>
      <c r="AF20" s="59"/>
      <c r="AG20" s="59"/>
      <c r="AH20" s="59"/>
      <c r="AI20" s="1"/>
      <c r="AJ20" s="1"/>
      <c r="AK20" s="1"/>
      <c r="AL20" s="1"/>
      <c r="AM20" s="1"/>
    </row>
    <row r="21" spans="1:39" ht="14.25" customHeight="1">
      <c r="A21" s="1" t="s">
        <v>545</v>
      </c>
      <c r="B21" s="1"/>
      <c r="C21" s="1"/>
      <c r="D21" s="1"/>
      <c r="E21" s="1"/>
      <c r="F21" s="1"/>
      <c r="G21" s="1"/>
      <c r="H21" s="1"/>
      <c r="I21" s="1"/>
      <c r="J21" s="24"/>
      <c r="K21" s="1"/>
      <c r="L21" s="1" t="s">
        <v>561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 t="s">
        <v>560</v>
      </c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4.25" customHeight="1">
      <c r="A22" s="1" t="s">
        <v>402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 t="s">
        <v>402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 t="s">
        <v>402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6.5" customHeight="1">
      <c r="A24" s="3" t="s">
        <v>277</v>
      </c>
      <c r="B24" s="24"/>
      <c r="C24" s="24"/>
      <c r="D24" s="1"/>
      <c r="E24" s="1"/>
      <c r="F24" s="1"/>
      <c r="G24" s="1"/>
      <c r="H24" s="1" t="s">
        <v>258</v>
      </c>
      <c r="I24" s="1"/>
      <c r="J24" s="1"/>
      <c r="K24" s="1"/>
      <c r="L24" s="2" t="s">
        <v>277</v>
      </c>
      <c r="S24" s="1" t="s">
        <v>258</v>
      </c>
      <c r="T24" s="1"/>
      <c r="W24" s="2" t="s">
        <v>277</v>
      </c>
      <c r="AG24" s="23"/>
      <c r="AL24" s="1" t="s">
        <v>258</v>
      </c>
      <c r="AM24" s="1"/>
    </row>
    <row r="25" spans="24:39" ht="15.75" customHeight="1"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46" s="422" customFormat="1" ht="15.75" customHeight="1">
      <c r="A26" s="264"/>
      <c r="B26" s="262" t="s">
        <v>268</v>
      </c>
      <c r="C26" s="263"/>
      <c r="D26" s="262" t="s">
        <v>269</v>
      </c>
      <c r="E26" s="263"/>
      <c r="F26" s="262" t="s">
        <v>270</v>
      </c>
      <c r="G26" s="263"/>
      <c r="H26" s="262" t="s">
        <v>271</v>
      </c>
      <c r="I26" s="263"/>
      <c r="J26" s="262" t="s">
        <v>259</v>
      </c>
      <c r="K26" s="263"/>
      <c r="L26" s="264"/>
      <c r="M26" s="262" t="s">
        <v>268</v>
      </c>
      <c r="N26" s="263"/>
      <c r="O26" s="262" t="s">
        <v>269</v>
      </c>
      <c r="P26" s="263"/>
      <c r="Q26" s="262" t="s">
        <v>270</v>
      </c>
      <c r="R26" s="263"/>
      <c r="S26" s="262" t="s">
        <v>271</v>
      </c>
      <c r="T26" s="263"/>
      <c r="U26" s="262" t="s">
        <v>259</v>
      </c>
      <c r="V26" s="263"/>
      <c r="W26" s="419"/>
      <c r="X26" s="503" t="s">
        <v>132</v>
      </c>
      <c r="Y26" s="504"/>
      <c r="Z26" s="504"/>
      <c r="AA26" s="504"/>
      <c r="AB26" s="505"/>
      <c r="AC26" s="412" t="s">
        <v>5</v>
      </c>
      <c r="AD26" s="411"/>
      <c r="AE26" s="263"/>
      <c r="AF26" s="412" t="s">
        <v>534</v>
      </c>
      <c r="AG26" s="413"/>
      <c r="AH26" s="411"/>
      <c r="AI26" s="414"/>
      <c r="AJ26" s="415"/>
      <c r="AK26" s="399" t="s">
        <v>385</v>
      </c>
      <c r="AL26" s="412" t="s">
        <v>386</v>
      </c>
      <c r="AM26" s="400"/>
      <c r="AN26" s="417"/>
      <c r="AR26" s="425"/>
      <c r="AS26" s="425"/>
      <c r="AT26" s="425"/>
    </row>
    <row r="27" spans="1:40" s="422" customFormat="1" ht="21" customHeight="1">
      <c r="A27" s="259" t="s">
        <v>557</v>
      </c>
      <c r="B27" s="260" t="s">
        <v>532</v>
      </c>
      <c r="C27" s="260" t="s">
        <v>265</v>
      </c>
      <c r="D27" s="260" t="s">
        <v>532</v>
      </c>
      <c r="E27" s="260" t="s">
        <v>265</v>
      </c>
      <c r="F27" s="260" t="s">
        <v>532</v>
      </c>
      <c r="G27" s="260" t="s">
        <v>265</v>
      </c>
      <c r="H27" s="260" t="s">
        <v>532</v>
      </c>
      <c r="I27" s="260" t="s">
        <v>265</v>
      </c>
      <c r="J27" s="260" t="s">
        <v>532</v>
      </c>
      <c r="K27" s="260" t="s">
        <v>265</v>
      </c>
      <c r="L27" s="259" t="s">
        <v>557</v>
      </c>
      <c r="M27" s="260" t="s">
        <v>532</v>
      </c>
      <c r="N27" s="260" t="s">
        <v>265</v>
      </c>
      <c r="O27" s="260" t="s">
        <v>532</v>
      </c>
      <c r="P27" s="260" t="s">
        <v>265</v>
      </c>
      <c r="Q27" s="260" t="s">
        <v>532</v>
      </c>
      <c r="R27" s="260" t="s">
        <v>265</v>
      </c>
      <c r="S27" s="260" t="s">
        <v>532</v>
      </c>
      <c r="T27" s="260" t="s">
        <v>265</v>
      </c>
      <c r="U27" s="260" t="s">
        <v>532</v>
      </c>
      <c r="V27" s="260" t="s">
        <v>265</v>
      </c>
      <c r="W27" s="423" t="s">
        <v>557</v>
      </c>
      <c r="X27" s="449" t="s">
        <v>272</v>
      </c>
      <c r="Y27" s="449" t="s">
        <v>273</v>
      </c>
      <c r="Z27" s="449" t="s">
        <v>274</v>
      </c>
      <c r="AA27" s="449" t="s">
        <v>275</v>
      </c>
      <c r="AB27" s="450" t="s">
        <v>259</v>
      </c>
      <c r="AC27" s="377" t="s">
        <v>393</v>
      </c>
      <c r="AD27" s="377" t="s">
        <v>394</v>
      </c>
      <c r="AE27" s="347" t="s">
        <v>392</v>
      </c>
      <c r="AF27" s="444" t="s">
        <v>533</v>
      </c>
      <c r="AG27" s="347" t="s">
        <v>395</v>
      </c>
      <c r="AH27" s="347" t="s">
        <v>276</v>
      </c>
      <c r="AI27" s="347" t="s">
        <v>396</v>
      </c>
      <c r="AJ27" s="347" t="s">
        <v>567</v>
      </c>
      <c r="AK27" s="349" t="s">
        <v>128</v>
      </c>
      <c r="AL27" s="350" t="s">
        <v>143</v>
      </c>
      <c r="AM27" s="351" t="s">
        <v>138</v>
      </c>
      <c r="AN27" s="350" t="s">
        <v>144</v>
      </c>
    </row>
    <row r="28" spans="1:40" ht="14.25" customHeight="1">
      <c r="A28" s="6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6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6"/>
      <c r="X28" s="291"/>
      <c r="Y28" s="291"/>
      <c r="Z28" s="291"/>
      <c r="AA28" s="291"/>
      <c r="AB28" s="5"/>
      <c r="AC28" s="292"/>
      <c r="AD28" s="216"/>
      <c r="AE28" s="215"/>
      <c r="AF28" s="216"/>
      <c r="AG28" s="209"/>
      <c r="AH28" s="216"/>
      <c r="AI28" s="209"/>
      <c r="AJ28" s="101"/>
      <c r="AK28" s="101"/>
      <c r="AL28" s="217"/>
      <c r="AM28" s="105"/>
      <c r="AN28" s="5"/>
    </row>
    <row r="29" spans="1:40" ht="15" customHeight="1">
      <c r="A29" s="8" t="s">
        <v>267</v>
      </c>
      <c r="B29" s="9">
        <f aca="true" t="shared" si="5" ref="B29:I29">SUM(B31:B36)</f>
        <v>67791</v>
      </c>
      <c r="C29" s="9">
        <f t="shared" si="5"/>
        <v>34188</v>
      </c>
      <c r="D29" s="9">
        <f t="shared" si="5"/>
        <v>53201</v>
      </c>
      <c r="E29" s="9">
        <f t="shared" si="5"/>
        <v>27317</v>
      </c>
      <c r="F29" s="9">
        <f t="shared" si="5"/>
        <v>40853</v>
      </c>
      <c r="G29" s="9">
        <f t="shared" si="5"/>
        <v>20802</v>
      </c>
      <c r="H29" s="9">
        <f t="shared" si="5"/>
        <v>43072</v>
      </c>
      <c r="I29" s="9">
        <f t="shared" si="5"/>
        <v>22304</v>
      </c>
      <c r="J29" s="9">
        <f>SUM(J31:J36)</f>
        <v>204917</v>
      </c>
      <c r="K29" s="9">
        <f>SUM(K31:K36)</f>
        <v>104611</v>
      </c>
      <c r="L29" s="8" t="s">
        <v>267</v>
      </c>
      <c r="M29" s="9">
        <f aca="true" t="shared" si="6" ref="M29:T29">SUM(M31:M36)</f>
        <v>5787</v>
      </c>
      <c r="N29" s="9">
        <f t="shared" si="6"/>
        <v>2680</v>
      </c>
      <c r="O29" s="9">
        <f t="shared" si="6"/>
        <v>2973</v>
      </c>
      <c r="P29" s="9">
        <f t="shared" si="6"/>
        <v>1492</v>
      </c>
      <c r="Q29" s="9">
        <f t="shared" si="6"/>
        <v>2892</v>
      </c>
      <c r="R29" s="9">
        <f t="shared" si="6"/>
        <v>1480</v>
      </c>
      <c r="S29" s="9">
        <f t="shared" si="6"/>
        <v>6106</v>
      </c>
      <c r="T29" s="9">
        <f t="shared" si="6"/>
        <v>3193</v>
      </c>
      <c r="U29" s="9">
        <f>SUM(U31:U36)</f>
        <v>17758</v>
      </c>
      <c r="V29" s="9">
        <f>SUM(V31:V36)</f>
        <v>8845</v>
      </c>
      <c r="W29" s="8" t="s">
        <v>267</v>
      </c>
      <c r="X29" s="22">
        <f aca="true" t="shared" si="7" ref="X29:AF29">SUM(X31:X36)</f>
        <v>1510</v>
      </c>
      <c r="Y29" s="22">
        <f t="shared" si="7"/>
        <v>1319</v>
      </c>
      <c r="Z29" s="22">
        <f t="shared" si="7"/>
        <v>1136</v>
      </c>
      <c r="AA29" s="22">
        <f t="shared" si="7"/>
        <v>1139</v>
      </c>
      <c r="AB29" s="22">
        <f t="shared" si="7"/>
        <v>5104</v>
      </c>
      <c r="AC29" s="22">
        <f t="shared" si="7"/>
        <v>4760</v>
      </c>
      <c r="AD29" s="22">
        <f>SUM(AD31:AD36)</f>
        <v>396</v>
      </c>
      <c r="AE29" s="22">
        <f>SUM(AE31:AE36)</f>
        <v>5156</v>
      </c>
      <c r="AF29" s="22">
        <f t="shared" si="7"/>
        <v>0</v>
      </c>
      <c r="AG29" s="22">
        <f aca="true" t="shared" si="8" ref="AG29:AN29">SUM(AG31:AG36)</f>
        <v>0</v>
      </c>
      <c r="AH29" s="22">
        <f t="shared" si="8"/>
        <v>0</v>
      </c>
      <c r="AI29" s="22"/>
      <c r="AJ29" s="22">
        <f t="shared" si="8"/>
        <v>10102</v>
      </c>
      <c r="AK29" s="22">
        <f t="shared" si="8"/>
        <v>1287</v>
      </c>
      <c r="AL29" s="22">
        <f t="shared" si="8"/>
        <v>1009</v>
      </c>
      <c r="AM29" s="22">
        <f t="shared" si="8"/>
        <v>980</v>
      </c>
      <c r="AN29" s="22">
        <f t="shared" si="8"/>
        <v>29</v>
      </c>
    </row>
    <row r="30" spans="1:40" ht="12.75">
      <c r="A30" s="6"/>
      <c r="B30" s="19"/>
      <c r="C30" s="19"/>
      <c r="D30" s="19"/>
      <c r="E30" s="19"/>
      <c r="F30" s="19"/>
      <c r="G30" s="19"/>
      <c r="H30" s="19"/>
      <c r="I30" s="19"/>
      <c r="J30" s="6"/>
      <c r="K30" s="45"/>
      <c r="L30" s="6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28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21" customHeight="1">
      <c r="A31" s="6" t="s">
        <v>278</v>
      </c>
      <c r="B31" s="45">
        <f>+'Niv2_Pr '!B10</f>
        <v>36988</v>
      </c>
      <c r="C31" s="45">
        <f>+'Niv2_Pr '!C10</f>
        <v>18545</v>
      </c>
      <c r="D31" s="45">
        <f>+'Niv2_Pr '!D10</f>
        <v>29404</v>
      </c>
      <c r="E31" s="45">
        <f>+'Niv2_Pr '!E10</f>
        <v>14973</v>
      </c>
      <c r="F31" s="45">
        <f>+'Niv2_Pr '!F10</f>
        <v>22432</v>
      </c>
      <c r="G31" s="45">
        <f>+'Niv2_Pr '!G10</f>
        <v>11504</v>
      </c>
      <c r="H31" s="45">
        <f>+'Niv2_Pr '!H10</f>
        <v>23788</v>
      </c>
      <c r="I31" s="45">
        <f>+'Niv2_Pr '!I10</f>
        <v>12490</v>
      </c>
      <c r="J31" s="9">
        <f aca="true" t="shared" si="9" ref="J31:K36">+B31+D31+F31+H31</f>
        <v>112612</v>
      </c>
      <c r="K31" s="9">
        <f t="shared" si="9"/>
        <v>57512</v>
      </c>
      <c r="L31" s="6" t="s">
        <v>278</v>
      </c>
      <c r="M31" s="10">
        <f>+'Niv2_Pr '!M10</f>
        <v>2765</v>
      </c>
      <c r="N31" s="10">
        <f>+'Niv2_Pr '!N10</f>
        <v>1226</v>
      </c>
      <c r="O31" s="10">
        <f>+'Niv2_Pr '!O10</f>
        <v>1382</v>
      </c>
      <c r="P31" s="10">
        <f>+'Niv2_Pr '!P10</f>
        <v>655</v>
      </c>
      <c r="Q31" s="10">
        <f>+'Niv2_Pr '!Q10</f>
        <v>1480</v>
      </c>
      <c r="R31" s="10">
        <f>+'Niv2_Pr '!R10</f>
        <v>761</v>
      </c>
      <c r="S31" s="10">
        <f>+'Niv2_Pr '!S10</f>
        <v>2853</v>
      </c>
      <c r="T31" s="10">
        <f>+'Niv2_Pr '!T10</f>
        <v>1513</v>
      </c>
      <c r="U31" s="9">
        <f aca="true" t="shared" si="10" ref="U31:V36">+M31+O31+Q31+S31</f>
        <v>8480</v>
      </c>
      <c r="V31" s="9">
        <f t="shared" si="10"/>
        <v>4155</v>
      </c>
      <c r="W31" s="6" t="s">
        <v>278</v>
      </c>
      <c r="X31" s="60">
        <f>+'Niv2_Pr '!X10</f>
        <v>874</v>
      </c>
      <c r="Y31" s="60">
        <f>+'Niv2_Pr '!Y10</f>
        <v>778</v>
      </c>
      <c r="Z31" s="60">
        <f>+'Niv2_Pr '!Z10</f>
        <v>682</v>
      </c>
      <c r="AA31" s="60">
        <f>+'Niv2_Pr '!AA10</f>
        <v>675</v>
      </c>
      <c r="AB31" s="60">
        <f>+'Niv2_Pr '!AB10</f>
        <v>3009</v>
      </c>
      <c r="AC31" s="60">
        <f>+'Niv2_Pr '!AC10</f>
        <v>2794</v>
      </c>
      <c r="AD31" s="60">
        <f>+'Niv2_Pr '!AD10</f>
        <v>237</v>
      </c>
      <c r="AE31" s="60">
        <f>+'Niv2_Pr '!AE10</f>
        <v>3031</v>
      </c>
      <c r="AF31" s="60">
        <f>+'Niv2_Pr '!AF10</f>
        <v>0</v>
      </c>
      <c r="AG31" s="60">
        <f>+'Niv2_Pr '!AG10</f>
        <v>0</v>
      </c>
      <c r="AH31" s="60">
        <f>+'Niv2_Pr '!AH10</f>
        <v>0</v>
      </c>
      <c r="AI31" s="60"/>
      <c r="AJ31" s="60">
        <f>+'Niv2_Pr '!AJ10</f>
        <v>6235</v>
      </c>
      <c r="AK31" s="60">
        <f>+'Niv2_Pr '!AK10</f>
        <v>799</v>
      </c>
      <c r="AL31" s="60">
        <f>+'Niv2_Pr '!AL10</f>
        <v>619</v>
      </c>
      <c r="AM31" s="60">
        <f>+'Niv2_Pr '!AM10</f>
        <v>598</v>
      </c>
      <c r="AN31" s="60">
        <f>+'Niv2_Pr '!AN10</f>
        <v>21</v>
      </c>
    </row>
    <row r="32" spans="1:40" ht="21" customHeight="1">
      <c r="A32" s="6" t="s">
        <v>282</v>
      </c>
      <c r="B32" s="45">
        <f>+'Niv2_Pr '!B42</f>
        <v>6684</v>
      </c>
      <c r="C32" s="45">
        <f>+'Niv2_Pr '!C42</f>
        <v>3509</v>
      </c>
      <c r="D32" s="45">
        <f>+'Niv2_Pr '!D42</f>
        <v>5797</v>
      </c>
      <c r="E32" s="45">
        <f>+'Niv2_Pr '!E42</f>
        <v>3171</v>
      </c>
      <c r="F32" s="45">
        <f>+'Niv2_Pr '!F42</f>
        <v>3846</v>
      </c>
      <c r="G32" s="45">
        <f>+'Niv2_Pr '!G42</f>
        <v>1984</v>
      </c>
      <c r="H32" s="45">
        <f>+'Niv2_Pr '!H42</f>
        <v>4208</v>
      </c>
      <c r="I32" s="45">
        <f>+'Niv2_Pr '!I42</f>
        <v>2154</v>
      </c>
      <c r="J32" s="9">
        <f t="shared" si="9"/>
        <v>20535</v>
      </c>
      <c r="K32" s="9">
        <f t="shared" si="9"/>
        <v>10818</v>
      </c>
      <c r="L32" s="6" t="s">
        <v>282</v>
      </c>
      <c r="M32" s="10">
        <f>+'Niv2_Pr '!M42</f>
        <v>726</v>
      </c>
      <c r="N32" s="10">
        <f>+'Niv2_Pr '!N42</f>
        <v>368</v>
      </c>
      <c r="O32" s="10">
        <f>+'Niv2_Pr '!O42</f>
        <v>373</v>
      </c>
      <c r="P32" s="10">
        <f>+'Niv2_Pr '!P42</f>
        <v>213</v>
      </c>
      <c r="Q32" s="10">
        <f>+'Niv2_Pr '!Q42</f>
        <v>243</v>
      </c>
      <c r="R32" s="10">
        <f>+'Niv2_Pr '!R42</f>
        <v>124</v>
      </c>
      <c r="S32" s="10">
        <f>+'Niv2_Pr '!S42</f>
        <v>414</v>
      </c>
      <c r="T32" s="10">
        <f>+'Niv2_Pr '!T42</f>
        <v>218</v>
      </c>
      <c r="U32" s="9">
        <f t="shared" si="10"/>
        <v>1756</v>
      </c>
      <c r="V32" s="9">
        <f t="shared" si="10"/>
        <v>923</v>
      </c>
      <c r="W32" s="6" t="s">
        <v>282</v>
      </c>
      <c r="X32" s="60">
        <f>+'Niv2_Pr '!X42</f>
        <v>133</v>
      </c>
      <c r="Y32" s="60">
        <f>+'Niv2_Pr '!Y42</f>
        <v>121</v>
      </c>
      <c r="Z32" s="60">
        <f>+'Niv2_Pr '!Z42</f>
        <v>92</v>
      </c>
      <c r="AA32" s="60">
        <f>+'Niv2_Pr '!AA42</f>
        <v>96</v>
      </c>
      <c r="AB32" s="60">
        <f>+'Niv2_Pr '!AB42</f>
        <v>442</v>
      </c>
      <c r="AC32" s="60">
        <f>+'Niv2_Pr '!AC42</f>
        <v>382</v>
      </c>
      <c r="AD32" s="60">
        <f>+'Niv2_Pr '!AD42</f>
        <v>54</v>
      </c>
      <c r="AE32" s="60">
        <f>+'Niv2_Pr '!AE42</f>
        <v>436</v>
      </c>
      <c r="AF32" s="60">
        <f>+'Niv2_Pr '!AF42</f>
        <v>0</v>
      </c>
      <c r="AG32" s="60">
        <f>+'Niv2_Pr '!AG42</f>
        <v>0</v>
      </c>
      <c r="AH32" s="60">
        <f>+'Niv2_Pr '!AH42</f>
        <v>0</v>
      </c>
      <c r="AI32" s="60"/>
      <c r="AJ32" s="60">
        <f>+'Niv2_Pr '!AJ42</f>
        <v>751</v>
      </c>
      <c r="AK32" s="60">
        <f>+'Niv2_Pr '!AK42</f>
        <v>98</v>
      </c>
      <c r="AL32" s="60">
        <f>+'Niv2_Pr '!AL42</f>
        <v>88</v>
      </c>
      <c r="AM32" s="60">
        <f>+'Niv2_Pr '!AM42</f>
        <v>88</v>
      </c>
      <c r="AN32" s="60">
        <f>+'Niv2_Pr '!AN42</f>
        <v>0</v>
      </c>
    </row>
    <row r="33" spans="1:40" ht="21" customHeight="1">
      <c r="A33" s="6" t="s">
        <v>279</v>
      </c>
      <c r="B33" s="45">
        <f>+'Niv2_Pr '!B64</f>
        <v>7269</v>
      </c>
      <c r="C33" s="45">
        <f>+'Niv2_Pr '!C64</f>
        <v>3717</v>
      </c>
      <c r="D33" s="45">
        <f>+'Niv2_Pr '!D64</f>
        <v>5001</v>
      </c>
      <c r="E33" s="45">
        <f>+'Niv2_Pr '!E64</f>
        <v>2514</v>
      </c>
      <c r="F33" s="45">
        <f>+'Niv2_Pr '!F64</f>
        <v>4090</v>
      </c>
      <c r="G33" s="45">
        <f>+'Niv2_Pr '!G64</f>
        <v>2064</v>
      </c>
      <c r="H33" s="45">
        <f>+'Niv2_Pr '!H64</f>
        <v>4751</v>
      </c>
      <c r="I33" s="45">
        <f>+'Niv2_Pr '!I64</f>
        <v>2427</v>
      </c>
      <c r="J33" s="9">
        <f t="shared" si="9"/>
        <v>21111</v>
      </c>
      <c r="K33" s="9">
        <f t="shared" si="9"/>
        <v>10722</v>
      </c>
      <c r="L33" s="6" t="s">
        <v>279</v>
      </c>
      <c r="M33" s="10">
        <f>+'Niv2_Pr '!M64</f>
        <v>753</v>
      </c>
      <c r="N33" s="10">
        <f>+'Niv2_Pr '!N64</f>
        <v>378</v>
      </c>
      <c r="O33" s="10">
        <f>+'Niv2_Pr '!O64</f>
        <v>366</v>
      </c>
      <c r="P33" s="10">
        <f>+'Niv2_Pr '!P64</f>
        <v>180</v>
      </c>
      <c r="Q33" s="10">
        <f>+'Niv2_Pr '!Q64</f>
        <v>438</v>
      </c>
      <c r="R33" s="10">
        <f>+'Niv2_Pr '!R64</f>
        <v>229</v>
      </c>
      <c r="S33" s="10">
        <f>+'Niv2_Pr '!S64</f>
        <v>837</v>
      </c>
      <c r="T33" s="10">
        <f>+'Niv2_Pr '!T64</f>
        <v>448</v>
      </c>
      <c r="U33" s="9">
        <f t="shared" si="10"/>
        <v>2394</v>
      </c>
      <c r="V33" s="9">
        <f t="shared" si="10"/>
        <v>1235</v>
      </c>
      <c r="W33" s="6" t="s">
        <v>279</v>
      </c>
      <c r="X33" s="10">
        <f>+'Niv2_Pr '!X64</f>
        <v>154</v>
      </c>
      <c r="Y33" s="10">
        <f>+'Niv2_Pr '!Y64</f>
        <v>123</v>
      </c>
      <c r="Z33" s="10">
        <f>+'Niv2_Pr '!Z64</f>
        <v>111</v>
      </c>
      <c r="AA33" s="10">
        <f>+'Niv2_Pr '!AA64</f>
        <v>118</v>
      </c>
      <c r="AB33" s="10">
        <f>+'Niv2_Pr '!AB64</f>
        <v>506</v>
      </c>
      <c r="AC33" s="10">
        <f>+'Niv2_Pr '!AC64</f>
        <v>486</v>
      </c>
      <c r="AD33" s="10">
        <f>+'Niv2_Pr '!AD64</f>
        <v>33</v>
      </c>
      <c r="AE33" s="10">
        <f>+'Niv2_Pr '!AE64</f>
        <v>519</v>
      </c>
      <c r="AF33" s="10">
        <f>+'Niv2_Pr '!AF64</f>
        <v>0</v>
      </c>
      <c r="AG33" s="10">
        <f>+'Niv2_Pr '!AG64</f>
        <v>0</v>
      </c>
      <c r="AH33" s="10">
        <f>+'Niv2_Pr '!AH64</f>
        <v>0</v>
      </c>
      <c r="AI33" s="10"/>
      <c r="AJ33" s="10">
        <f>+'Niv2_Pr '!AJ64</f>
        <v>878</v>
      </c>
      <c r="AK33" s="10">
        <f>+'Niv2_Pr '!AK64</f>
        <v>85</v>
      </c>
      <c r="AL33" s="10">
        <f>+'Niv2_Pr '!AL64</f>
        <v>91</v>
      </c>
      <c r="AM33" s="10">
        <f>+'Niv2_Pr '!AM64</f>
        <v>91</v>
      </c>
      <c r="AN33" s="10">
        <f>+'Niv2_Pr '!AN64</f>
        <v>0</v>
      </c>
    </row>
    <row r="34" spans="1:40" ht="21" customHeight="1">
      <c r="A34" s="6" t="s">
        <v>280</v>
      </c>
      <c r="B34" s="45">
        <f>+'Niv2_Pr '!B100</f>
        <v>5410</v>
      </c>
      <c r="C34" s="45">
        <f>+'Niv2_Pr '!C100</f>
        <v>2663</v>
      </c>
      <c r="D34" s="45">
        <f>+'Niv2_Pr '!D100</f>
        <v>4184</v>
      </c>
      <c r="E34" s="45">
        <f>+'Niv2_Pr '!E100</f>
        <v>2088</v>
      </c>
      <c r="F34" s="45">
        <f>+'Niv2_Pr '!F100</f>
        <v>3302</v>
      </c>
      <c r="G34" s="45">
        <f>+'Niv2_Pr '!G100</f>
        <v>1621</v>
      </c>
      <c r="H34" s="45">
        <f>+'Niv2_Pr '!H100</f>
        <v>3748</v>
      </c>
      <c r="I34" s="45">
        <f>+'Niv2_Pr '!I100</f>
        <v>1837</v>
      </c>
      <c r="J34" s="9">
        <f t="shared" si="9"/>
        <v>16644</v>
      </c>
      <c r="K34" s="9">
        <f t="shared" si="9"/>
        <v>8209</v>
      </c>
      <c r="L34" s="6" t="s">
        <v>280</v>
      </c>
      <c r="M34" s="10">
        <f>+'Niv2_Pr '!M100</f>
        <v>514</v>
      </c>
      <c r="N34" s="10">
        <f>+'Niv2_Pr '!N100</f>
        <v>240</v>
      </c>
      <c r="O34" s="10">
        <f>+'Niv2_Pr '!O100</f>
        <v>286</v>
      </c>
      <c r="P34" s="10">
        <f>+'Niv2_Pr '!P100</f>
        <v>140</v>
      </c>
      <c r="Q34" s="10">
        <f>+'Niv2_Pr '!Q100</f>
        <v>301</v>
      </c>
      <c r="R34" s="10">
        <f>+'Niv2_Pr '!R100</f>
        <v>154</v>
      </c>
      <c r="S34" s="10">
        <f>+'Niv2_Pr '!S100</f>
        <v>765</v>
      </c>
      <c r="T34" s="10">
        <f>+'Niv2_Pr '!T100</f>
        <v>353</v>
      </c>
      <c r="U34" s="9">
        <f t="shared" si="10"/>
        <v>1866</v>
      </c>
      <c r="V34" s="9">
        <f t="shared" si="10"/>
        <v>887</v>
      </c>
      <c r="W34" s="6" t="s">
        <v>280</v>
      </c>
      <c r="X34" s="10">
        <f>+'Niv2_Pr '!X100</f>
        <v>117</v>
      </c>
      <c r="Y34" s="10">
        <f>+'Niv2_Pr '!Y100</f>
        <v>101</v>
      </c>
      <c r="Z34" s="10">
        <f>+'Niv2_Pr '!Z100</f>
        <v>84</v>
      </c>
      <c r="AA34" s="10">
        <f>+'Niv2_Pr '!AA100</f>
        <v>89</v>
      </c>
      <c r="AB34" s="10">
        <f>+'Niv2_Pr '!AB100</f>
        <v>391</v>
      </c>
      <c r="AC34" s="10">
        <f>+'Niv2_Pr '!AC100</f>
        <v>380</v>
      </c>
      <c r="AD34" s="10">
        <f>+'Niv2_Pr '!AD100</f>
        <v>20</v>
      </c>
      <c r="AE34" s="10">
        <f>+'Niv2_Pr '!AE100</f>
        <v>400</v>
      </c>
      <c r="AF34" s="10">
        <f>+'Niv2_Pr '!AF100</f>
        <v>0</v>
      </c>
      <c r="AG34" s="10">
        <f>+'Niv2_Pr '!AG100</f>
        <v>0</v>
      </c>
      <c r="AH34" s="10">
        <f>+'Niv2_Pr '!AH100</f>
        <v>0</v>
      </c>
      <c r="AI34" s="10"/>
      <c r="AJ34" s="10">
        <f>+'Niv2_Pr '!AJ100</f>
        <v>756</v>
      </c>
      <c r="AK34" s="10">
        <f>+'Niv2_Pr '!AK100</f>
        <v>96</v>
      </c>
      <c r="AL34" s="10">
        <f>+'Niv2_Pr '!AL100</f>
        <v>74</v>
      </c>
      <c r="AM34" s="10">
        <f>+'Niv2_Pr '!AM100</f>
        <v>71</v>
      </c>
      <c r="AN34" s="10">
        <f>+'Niv2_Pr '!AN100</f>
        <v>3</v>
      </c>
    </row>
    <row r="35" spans="1:40" ht="21" customHeight="1">
      <c r="A35" s="6" t="s">
        <v>297</v>
      </c>
      <c r="B35" s="45">
        <f>+'Niv2_Pr '!B134</f>
        <v>7343</v>
      </c>
      <c r="C35" s="45">
        <f>+'Niv2_Pr '!C134</f>
        <v>3731</v>
      </c>
      <c r="D35" s="45">
        <f>+'Niv2_Pr '!D134</f>
        <v>5700</v>
      </c>
      <c r="E35" s="45">
        <f>+'Niv2_Pr '!E134</f>
        <v>2908</v>
      </c>
      <c r="F35" s="45">
        <f>+'Niv2_Pr '!F134</f>
        <v>4676</v>
      </c>
      <c r="G35" s="45">
        <f>+'Niv2_Pr '!G134</f>
        <v>2353</v>
      </c>
      <c r="H35" s="45">
        <f>+'Niv2_Pr '!H134</f>
        <v>4134</v>
      </c>
      <c r="I35" s="45">
        <f>+'Niv2_Pr '!I134</f>
        <v>2159</v>
      </c>
      <c r="J35" s="9">
        <f t="shared" si="9"/>
        <v>21853</v>
      </c>
      <c r="K35" s="9">
        <f t="shared" si="9"/>
        <v>11151</v>
      </c>
      <c r="L35" s="6" t="s">
        <v>297</v>
      </c>
      <c r="M35" s="10">
        <f>+'Niv2_Pr '!M134</f>
        <v>560</v>
      </c>
      <c r="N35" s="10">
        <f>+'Niv2_Pr '!N134</f>
        <v>257</v>
      </c>
      <c r="O35" s="10">
        <f>+'Niv2_Pr '!O134</f>
        <v>323</v>
      </c>
      <c r="P35" s="10">
        <f>+'Niv2_Pr '!P134</f>
        <v>175</v>
      </c>
      <c r="Q35" s="10">
        <f>+'Niv2_Pr '!Q134</f>
        <v>247</v>
      </c>
      <c r="R35" s="10">
        <f>+'Niv2_Pr '!R134</f>
        <v>120</v>
      </c>
      <c r="S35" s="10">
        <f>+'Niv2_Pr '!S134</f>
        <v>940</v>
      </c>
      <c r="T35" s="10">
        <f>+'Niv2_Pr '!T134</f>
        <v>503</v>
      </c>
      <c r="U35" s="9">
        <f t="shared" si="10"/>
        <v>2070</v>
      </c>
      <c r="V35" s="9">
        <f t="shared" si="10"/>
        <v>1055</v>
      </c>
      <c r="W35" s="6" t="s">
        <v>297</v>
      </c>
      <c r="X35" s="10">
        <f>+'Niv2_Pr '!X134</f>
        <v>143</v>
      </c>
      <c r="Y35" s="10">
        <f>+'Niv2_Pr '!Y134</f>
        <v>119</v>
      </c>
      <c r="Z35" s="10">
        <f>+'Niv2_Pr '!Z134</f>
        <v>102</v>
      </c>
      <c r="AA35" s="10">
        <f>+'Niv2_Pr '!AA134</f>
        <v>97</v>
      </c>
      <c r="AB35" s="10">
        <f>+'Niv2_Pr '!AB134</f>
        <v>461</v>
      </c>
      <c r="AC35" s="10">
        <f>+'Niv2_Pr '!AC134</f>
        <v>437</v>
      </c>
      <c r="AD35" s="10">
        <f>+'Niv2_Pr '!AD134</f>
        <v>31</v>
      </c>
      <c r="AE35" s="10">
        <f>+'Niv2_Pr '!AE134</f>
        <v>468</v>
      </c>
      <c r="AF35" s="10">
        <f>+'Niv2_Pr '!AF134</f>
        <v>0</v>
      </c>
      <c r="AG35" s="10">
        <f>+'Niv2_Pr '!AG134</f>
        <v>0</v>
      </c>
      <c r="AH35" s="10">
        <f>+'Niv2_Pr '!AH134</f>
        <v>0</v>
      </c>
      <c r="AI35" s="10"/>
      <c r="AJ35" s="10">
        <f>+'Niv2_Pr '!AJ134</f>
        <v>871</v>
      </c>
      <c r="AK35" s="10">
        <f>+'Niv2_Pr '!AK134</f>
        <v>129</v>
      </c>
      <c r="AL35" s="10">
        <f>+'Niv2_Pr '!AL134</f>
        <v>84</v>
      </c>
      <c r="AM35" s="10">
        <f>+'Niv2_Pr '!AM134</f>
        <v>79</v>
      </c>
      <c r="AN35" s="10">
        <f>+'Niv2_Pr '!AN134</f>
        <v>5</v>
      </c>
    </row>
    <row r="36" spans="1:40" ht="21" customHeight="1">
      <c r="A36" s="11" t="s">
        <v>281</v>
      </c>
      <c r="B36" s="50">
        <f>+'Niv2_Pr '!B165</f>
        <v>4097</v>
      </c>
      <c r="C36" s="50">
        <f>+'Niv2_Pr '!C165</f>
        <v>2023</v>
      </c>
      <c r="D36" s="50">
        <f>+'Niv2_Pr '!D165</f>
        <v>3115</v>
      </c>
      <c r="E36" s="50">
        <f>+'Niv2_Pr '!E165</f>
        <v>1663</v>
      </c>
      <c r="F36" s="50">
        <f>+'Niv2_Pr '!F165</f>
        <v>2507</v>
      </c>
      <c r="G36" s="50">
        <f>+'Niv2_Pr '!G165</f>
        <v>1276</v>
      </c>
      <c r="H36" s="50">
        <f>+'Niv2_Pr '!H165</f>
        <v>2443</v>
      </c>
      <c r="I36" s="50">
        <f>+'Niv2_Pr '!I165</f>
        <v>1237</v>
      </c>
      <c r="J36" s="39">
        <f t="shared" si="9"/>
        <v>12162</v>
      </c>
      <c r="K36" s="39">
        <f t="shared" si="9"/>
        <v>6199</v>
      </c>
      <c r="L36" s="11" t="s">
        <v>281</v>
      </c>
      <c r="M36" s="40">
        <f>+'Niv2_Pr '!M165</f>
        <v>469</v>
      </c>
      <c r="N36" s="40">
        <f>+'Niv2_Pr '!N165</f>
        <v>211</v>
      </c>
      <c r="O36" s="40">
        <f>+'Niv2_Pr '!O165</f>
        <v>243</v>
      </c>
      <c r="P36" s="40">
        <f>+'Niv2_Pr '!P165</f>
        <v>129</v>
      </c>
      <c r="Q36" s="40">
        <f>+'Niv2_Pr '!Q165</f>
        <v>183</v>
      </c>
      <c r="R36" s="40">
        <f>+'Niv2_Pr '!R165</f>
        <v>92</v>
      </c>
      <c r="S36" s="40">
        <f>+'Niv2_Pr '!S165</f>
        <v>297</v>
      </c>
      <c r="T36" s="40">
        <f>+'Niv2_Pr '!T165</f>
        <v>158</v>
      </c>
      <c r="U36" s="39">
        <f t="shared" si="10"/>
        <v>1192</v>
      </c>
      <c r="V36" s="39">
        <f t="shared" si="10"/>
        <v>590</v>
      </c>
      <c r="W36" s="11" t="s">
        <v>281</v>
      </c>
      <c r="X36" s="40">
        <f>+'Niv2_Pr '!X165</f>
        <v>89</v>
      </c>
      <c r="Y36" s="40">
        <f>+'Niv2_Pr '!Y165</f>
        <v>77</v>
      </c>
      <c r="Z36" s="40">
        <f>+'Niv2_Pr '!Z165</f>
        <v>65</v>
      </c>
      <c r="AA36" s="40">
        <f>+'Niv2_Pr '!AA165</f>
        <v>64</v>
      </c>
      <c r="AB36" s="40">
        <f>+'Niv2_Pr '!AB165</f>
        <v>295</v>
      </c>
      <c r="AC36" s="40">
        <f>+'Niv2_Pr '!AC165</f>
        <v>281</v>
      </c>
      <c r="AD36" s="40">
        <f>+'Niv2_Pr '!AD165</f>
        <v>21</v>
      </c>
      <c r="AE36" s="40">
        <f>+'Niv2_Pr '!AE165</f>
        <v>302</v>
      </c>
      <c r="AF36" s="40">
        <f>+'Niv2_Pr '!AF165</f>
        <v>0</v>
      </c>
      <c r="AG36" s="40">
        <f>+'Niv2_Pr '!AG165</f>
        <v>0</v>
      </c>
      <c r="AH36" s="40">
        <f>+'Niv2_Pr '!AH165</f>
        <v>0</v>
      </c>
      <c r="AI36" s="40"/>
      <c r="AJ36" s="40">
        <f>+'Niv2_Pr '!AJ165</f>
        <v>611</v>
      </c>
      <c r="AK36" s="40">
        <f>+'Niv2_Pr '!AK165</f>
        <v>80</v>
      </c>
      <c r="AL36" s="40">
        <f>+'Niv2_Pr '!AL165</f>
        <v>53</v>
      </c>
      <c r="AM36" s="40">
        <f>+'Niv2_Pr '!AM165</f>
        <v>53</v>
      </c>
      <c r="AN36" s="40">
        <f>+'Niv2_Pr '!AN165</f>
        <v>0</v>
      </c>
    </row>
    <row r="37" spans="12:26" ht="21" customHeight="1">
      <c r="L37" s="12"/>
      <c r="M37" s="41"/>
      <c r="N37" s="41"/>
      <c r="O37" s="41"/>
      <c r="P37" s="41"/>
      <c r="Q37" s="41"/>
      <c r="R37" s="41"/>
      <c r="S37" s="41"/>
      <c r="T37" s="41"/>
      <c r="U37" s="42"/>
      <c r="V37" s="42"/>
      <c r="Z37" s="48"/>
    </row>
    <row r="38" spans="1:39" ht="12.75" customHeight="1">
      <c r="A38" s="1" t="s">
        <v>228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 t="s">
        <v>225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 t="s">
        <v>217</v>
      </c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12.75" customHeight="1">
      <c r="A39" s="1" t="s">
        <v>545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 t="s">
        <v>545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 t="s">
        <v>560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4"/>
      <c r="AK39" s="14"/>
      <c r="AL39" s="1"/>
      <c r="AM39" s="1"/>
    </row>
    <row r="40" spans="1:39" ht="12.75" customHeight="1">
      <c r="A40" s="1" t="s">
        <v>402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 t="s">
        <v>402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 t="s">
        <v>403</v>
      </c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4"/>
      <c r="AK40" s="14"/>
      <c r="AL40" s="1"/>
      <c r="AM40" s="1"/>
    </row>
    <row r="41" spans="1:39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4"/>
      <c r="AK41" s="14"/>
      <c r="AL41" s="1"/>
      <c r="AM41" s="1"/>
    </row>
    <row r="42" spans="1:39" ht="21" customHeight="1">
      <c r="A42" s="2" t="s">
        <v>277</v>
      </c>
      <c r="H42" s="1" t="s">
        <v>303</v>
      </c>
      <c r="I42" s="1"/>
      <c r="L42" s="2" t="s">
        <v>277</v>
      </c>
      <c r="S42" s="29" t="s">
        <v>303</v>
      </c>
      <c r="T42" s="1"/>
      <c r="W42" s="12" t="s">
        <v>277</v>
      </c>
      <c r="AJ42" s="80" t="s">
        <v>303</v>
      </c>
      <c r="AK42" s="80"/>
      <c r="AL42" s="1"/>
      <c r="AM42" s="1"/>
    </row>
    <row r="43" spans="24:39" ht="17.25" customHeight="1"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46" s="422" customFormat="1" ht="15.75" customHeight="1">
      <c r="A44" s="264"/>
      <c r="B44" s="262" t="s">
        <v>268</v>
      </c>
      <c r="C44" s="263"/>
      <c r="D44" s="262" t="s">
        <v>269</v>
      </c>
      <c r="E44" s="263"/>
      <c r="F44" s="262" t="s">
        <v>270</v>
      </c>
      <c r="G44" s="263"/>
      <c r="H44" s="262" t="s">
        <v>271</v>
      </c>
      <c r="I44" s="263"/>
      <c r="J44" s="262" t="s">
        <v>259</v>
      </c>
      <c r="K44" s="263"/>
      <c r="L44" s="264"/>
      <c r="M44" s="262" t="s">
        <v>268</v>
      </c>
      <c r="N44" s="263"/>
      <c r="O44" s="262" t="s">
        <v>269</v>
      </c>
      <c r="P44" s="263"/>
      <c r="Q44" s="262" t="s">
        <v>270</v>
      </c>
      <c r="R44" s="263"/>
      <c r="S44" s="262" t="s">
        <v>271</v>
      </c>
      <c r="T44" s="263"/>
      <c r="U44" s="262" t="s">
        <v>259</v>
      </c>
      <c r="V44" s="263"/>
      <c r="W44" s="419"/>
      <c r="X44" s="503" t="s">
        <v>132</v>
      </c>
      <c r="Y44" s="504"/>
      <c r="Z44" s="504"/>
      <c r="AA44" s="504"/>
      <c r="AB44" s="505"/>
      <c r="AC44" s="412" t="s">
        <v>5</v>
      </c>
      <c r="AD44" s="411"/>
      <c r="AE44" s="263"/>
      <c r="AF44" s="412" t="s">
        <v>534</v>
      </c>
      <c r="AG44" s="413"/>
      <c r="AH44" s="411"/>
      <c r="AI44" s="414"/>
      <c r="AJ44" s="415"/>
      <c r="AK44" s="399" t="s">
        <v>385</v>
      </c>
      <c r="AL44" s="412" t="s">
        <v>386</v>
      </c>
      <c r="AM44" s="400"/>
      <c r="AN44" s="417"/>
      <c r="AR44" s="425"/>
      <c r="AS44" s="425"/>
      <c r="AT44" s="425"/>
    </row>
    <row r="45" spans="1:40" s="422" customFormat="1" ht="21" customHeight="1">
      <c r="A45" s="259" t="s">
        <v>557</v>
      </c>
      <c r="B45" s="260" t="s">
        <v>532</v>
      </c>
      <c r="C45" s="260" t="s">
        <v>265</v>
      </c>
      <c r="D45" s="260" t="s">
        <v>532</v>
      </c>
      <c r="E45" s="260" t="s">
        <v>265</v>
      </c>
      <c r="F45" s="260" t="s">
        <v>532</v>
      </c>
      <c r="G45" s="260" t="s">
        <v>265</v>
      </c>
      <c r="H45" s="260" t="s">
        <v>532</v>
      </c>
      <c r="I45" s="260" t="s">
        <v>265</v>
      </c>
      <c r="J45" s="260" t="s">
        <v>532</v>
      </c>
      <c r="K45" s="260" t="s">
        <v>265</v>
      </c>
      <c r="L45" s="259" t="s">
        <v>557</v>
      </c>
      <c r="M45" s="260" t="s">
        <v>532</v>
      </c>
      <c r="N45" s="260" t="s">
        <v>265</v>
      </c>
      <c r="O45" s="260" t="s">
        <v>532</v>
      </c>
      <c r="P45" s="260" t="s">
        <v>265</v>
      </c>
      <c r="Q45" s="260" t="s">
        <v>532</v>
      </c>
      <c r="R45" s="260" t="s">
        <v>265</v>
      </c>
      <c r="S45" s="260" t="s">
        <v>532</v>
      </c>
      <c r="T45" s="260" t="s">
        <v>265</v>
      </c>
      <c r="U45" s="260" t="s">
        <v>532</v>
      </c>
      <c r="V45" s="260" t="s">
        <v>265</v>
      </c>
      <c r="W45" s="423" t="s">
        <v>557</v>
      </c>
      <c r="X45" s="449" t="s">
        <v>272</v>
      </c>
      <c r="Y45" s="449" t="s">
        <v>273</v>
      </c>
      <c r="Z45" s="449" t="s">
        <v>274</v>
      </c>
      <c r="AA45" s="449" t="s">
        <v>275</v>
      </c>
      <c r="AB45" s="450" t="s">
        <v>259</v>
      </c>
      <c r="AC45" s="377" t="s">
        <v>393</v>
      </c>
      <c r="AD45" s="377" t="s">
        <v>394</v>
      </c>
      <c r="AE45" s="347" t="s">
        <v>392</v>
      </c>
      <c r="AF45" s="444" t="s">
        <v>533</v>
      </c>
      <c r="AG45" s="347" t="s">
        <v>395</v>
      </c>
      <c r="AH45" s="347" t="s">
        <v>276</v>
      </c>
      <c r="AI45" s="347" t="s">
        <v>396</v>
      </c>
      <c r="AJ45" s="347" t="s">
        <v>567</v>
      </c>
      <c r="AK45" s="349" t="s">
        <v>128</v>
      </c>
      <c r="AL45" s="350" t="s">
        <v>143</v>
      </c>
      <c r="AM45" s="351" t="s">
        <v>138</v>
      </c>
      <c r="AN45" s="350" t="s">
        <v>144</v>
      </c>
    </row>
    <row r="46" spans="1:40" ht="13.5" customHeight="1">
      <c r="A46" s="6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5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5"/>
      <c r="X46" s="291"/>
      <c r="Y46" s="291"/>
      <c r="Z46" s="291"/>
      <c r="AA46" s="291"/>
      <c r="AB46" s="5"/>
      <c r="AC46" s="292"/>
      <c r="AD46" s="216"/>
      <c r="AE46" s="215"/>
      <c r="AF46" s="216"/>
      <c r="AG46" s="209"/>
      <c r="AH46" s="216"/>
      <c r="AI46" s="209"/>
      <c r="AJ46" s="101"/>
      <c r="AK46" s="101"/>
      <c r="AL46" s="217"/>
      <c r="AM46" s="105"/>
      <c r="AN46" s="105"/>
    </row>
    <row r="47" spans="1:40" ht="15" customHeight="1">
      <c r="A47" s="8" t="s">
        <v>267</v>
      </c>
      <c r="B47" s="9">
        <f aca="true" t="shared" si="11" ref="B47:I47">SUM(B49:B54)</f>
        <v>172894</v>
      </c>
      <c r="C47" s="9">
        <f t="shared" si="11"/>
        <v>85485</v>
      </c>
      <c r="D47" s="9">
        <f t="shared" si="11"/>
        <v>126955</v>
      </c>
      <c r="E47" s="9">
        <f t="shared" si="11"/>
        <v>64351</v>
      </c>
      <c r="F47" s="9">
        <f t="shared" si="11"/>
        <v>93377</v>
      </c>
      <c r="G47" s="9">
        <f t="shared" si="11"/>
        <v>45819</v>
      </c>
      <c r="H47" s="9">
        <f t="shared" si="11"/>
        <v>93013</v>
      </c>
      <c r="I47" s="22">
        <f t="shared" si="11"/>
        <v>45994</v>
      </c>
      <c r="J47" s="9">
        <f>SUM(J49:J54)</f>
        <v>486239</v>
      </c>
      <c r="K47" s="9">
        <f>SUM(K49:K54)</f>
        <v>241649</v>
      </c>
      <c r="L47" s="8" t="s">
        <v>267</v>
      </c>
      <c r="M47" s="9">
        <f aca="true" t="shared" si="12" ref="M47:T47">SUM(M49:M54)</f>
        <v>20995</v>
      </c>
      <c r="N47" s="9">
        <f t="shared" si="12"/>
        <v>10096</v>
      </c>
      <c r="O47" s="9">
        <f t="shared" si="12"/>
        <v>9890</v>
      </c>
      <c r="P47" s="9">
        <f t="shared" si="12"/>
        <v>4902</v>
      </c>
      <c r="Q47" s="9">
        <f t="shared" si="12"/>
        <v>9611</v>
      </c>
      <c r="R47" s="9">
        <f t="shared" si="12"/>
        <v>4817</v>
      </c>
      <c r="S47" s="9">
        <f t="shared" si="12"/>
        <v>18184</v>
      </c>
      <c r="T47" s="9">
        <f t="shared" si="12"/>
        <v>9097</v>
      </c>
      <c r="U47" s="9">
        <f>SUM(U49:U54)</f>
        <v>58680</v>
      </c>
      <c r="V47" s="9">
        <f>SUM(V49:V54)</f>
        <v>28912</v>
      </c>
      <c r="W47" s="8" t="s">
        <v>267</v>
      </c>
      <c r="X47" s="8">
        <f>SUM(X49:X54)</f>
        <v>3566</v>
      </c>
      <c r="Y47" s="8">
        <f>SUM(Y49:Y54)</f>
        <v>2826</v>
      </c>
      <c r="Z47" s="8">
        <f>SUM(Z49:Z54)</f>
        <v>2402</v>
      </c>
      <c r="AA47" s="8">
        <f>SUM(AA49:AA54)</f>
        <v>2349</v>
      </c>
      <c r="AB47" s="8">
        <f>SUM(AB49:AB54)</f>
        <v>11118</v>
      </c>
      <c r="AC47" s="22">
        <f aca="true" t="shared" si="13" ref="AC47:AM47">SUM(AC49:AC54)</f>
        <v>9644</v>
      </c>
      <c r="AD47" s="22">
        <f>SUM(AD49:AD54)</f>
        <v>1030</v>
      </c>
      <c r="AE47" s="22">
        <f>SUM(AE49:AE54)</f>
        <v>10666</v>
      </c>
      <c r="AF47" s="22">
        <f t="shared" si="13"/>
        <v>7554</v>
      </c>
      <c r="AG47" s="22">
        <f>SUM(AG49:AG54)</f>
        <v>1468</v>
      </c>
      <c r="AH47" s="22">
        <f>SUM(AH49:AH54)</f>
        <v>229</v>
      </c>
      <c r="AI47" s="22">
        <f t="shared" si="13"/>
        <v>151</v>
      </c>
      <c r="AJ47" s="22">
        <f t="shared" si="13"/>
        <v>19500</v>
      </c>
      <c r="AK47" s="22">
        <f t="shared" si="13"/>
        <v>4046</v>
      </c>
      <c r="AL47" s="22">
        <f t="shared" si="13"/>
        <v>1897</v>
      </c>
      <c r="AM47" s="22">
        <f t="shared" si="13"/>
        <v>1855</v>
      </c>
      <c r="AN47" s="22">
        <f>SUM(AN49:AN54)</f>
        <v>42</v>
      </c>
    </row>
    <row r="48" spans="1:40" ht="12.75">
      <c r="A48" s="6"/>
      <c r="B48" s="10"/>
      <c r="C48" s="10"/>
      <c r="D48" s="10"/>
      <c r="E48" s="10"/>
      <c r="F48" s="10"/>
      <c r="G48" s="10"/>
      <c r="H48" s="10"/>
      <c r="I48" s="6"/>
      <c r="J48" s="9"/>
      <c r="K48" s="9"/>
      <c r="L48" s="6"/>
      <c r="M48" s="10"/>
      <c r="N48" s="10"/>
      <c r="O48" s="10"/>
      <c r="P48" s="10"/>
      <c r="Q48" s="10"/>
      <c r="R48" s="10"/>
      <c r="S48" s="10"/>
      <c r="T48" s="10"/>
      <c r="U48" s="9"/>
      <c r="V48" s="9"/>
      <c r="W48" s="15"/>
      <c r="X48" s="6"/>
      <c r="Y48" s="6"/>
      <c r="Z48" s="6"/>
      <c r="AA48" s="6"/>
      <c r="AB48" s="8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21" customHeight="1">
      <c r="A49" s="6" t="s">
        <v>278</v>
      </c>
      <c r="B49" s="10">
        <f aca="true" t="shared" si="14" ref="B49:K49">B31+B12</f>
        <v>67155</v>
      </c>
      <c r="C49" s="10">
        <f t="shared" si="14"/>
        <v>33582</v>
      </c>
      <c r="D49" s="10">
        <f t="shared" si="14"/>
        <v>54653</v>
      </c>
      <c r="E49" s="10">
        <f t="shared" si="14"/>
        <v>28756</v>
      </c>
      <c r="F49" s="10">
        <f t="shared" si="14"/>
        <v>41016</v>
      </c>
      <c r="G49" s="10">
        <f t="shared" si="14"/>
        <v>20753</v>
      </c>
      <c r="H49" s="10">
        <f t="shared" si="14"/>
        <v>41238</v>
      </c>
      <c r="I49" s="21">
        <f t="shared" si="14"/>
        <v>21592</v>
      </c>
      <c r="J49" s="9">
        <f t="shared" si="14"/>
        <v>204062</v>
      </c>
      <c r="K49" s="9">
        <f t="shared" si="14"/>
        <v>104683</v>
      </c>
      <c r="L49" s="6" t="s">
        <v>278</v>
      </c>
      <c r="M49" s="10">
        <f aca="true" t="shared" si="15" ref="M49:V49">M31+M12</f>
        <v>5825</v>
      </c>
      <c r="N49" s="10">
        <f t="shared" si="15"/>
        <v>2707</v>
      </c>
      <c r="O49" s="10">
        <f t="shared" si="15"/>
        <v>3160</v>
      </c>
      <c r="P49" s="10">
        <f t="shared" si="15"/>
        <v>1531</v>
      </c>
      <c r="Q49" s="10">
        <f t="shared" si="15"/>
        <v>3214</v>
      </c>
      <c r="R49" s="10">
        <f t="shared" si="15"/>
        <v>1685</v>
      </c>
      <c r="S49" s="10">
        <f t="shared" si="15"/>
        <v>5885</v>
      </c>
      <c r="T49" s="10">
        <f t="shared" si="15"/>
        <v>3160</v>
      </c>
      <c r="U49" s="9">
        <f t="shared" si="15"/>
        <v>18084</v>
      </c>
      <c r="V49" s="9">
        <f t="shared" si="15"/>
        <v>9083</v>
      </c>
      <c r="W49" s="6" t="s">
        <v>278</v>
      </c>
      <c r="X49" s="6">
        <f aca="true" t="shared" si="16" ref="X49:AM49">X31+X12</f>
        <v>1486</v>
      </c>
      <c r="Y49" s="6">
        <f t="shared" si="16"/>
        <v>1260</v>
      </c>
      <c r="Z49" s="6">
        <f t="shared" si="16"/>
        <v>1093</v>
      </c>
      <c r="AA49" s="6">
        <f t="shared" si="16"/>
        <v>1080</v>
      </c>
      <c r="AB49" s="8">
        <f t="shared" si="16"/>
        <v>4919</v>
      </c>
      <c r="AC49" s="6">
        <f t="shared" si="16"/>
        <v>4420</v>
      </c>
      <c r="AD49" s="6">
        <f aca="true" t="shared" si="17" ref="AD49:AD54">AD31+AD12</f>
        <v>357</v>
      </c>
      <c r="AE49" s="6">
        <f aca="true" t="shared" si="18" ref="AE49:AE54">AE31+AE12</f>
        <v>4777</v>
      </c>
      <c r="AF49" s="6">
        <f t="shared" si="16"/>
        <v>2757</v>
      </c>
      <c r="AG49" s="6">
        <f aca="true" t="shared" si="19" ref="AG49:AH54">AG31+AG12</f>
        <v>506</v>
      </c>
      <c r="AH49" s="6">
        <f t="shared" si="19"/>
        <v>5</v>
      </c>
      <c r="AI49" s="6">
        <f t="shared" si="16"/>
        <v>60</v>
      </c>
      <c r="AJ49" s="6">
        <f t="shared" si="16"/>
        <v>9563</v>
      </c>
      <c r="AK49" s="6">
        <f t="shared" si="16"/>
        <v>1870</v>
      </c>
      <c r="AL49" s="6">
        <f t="shared" si="16"/>
        <v>864</v>
      </c>
      <c r="AM49" s="6">
        <f t="shared" si="16"/>
        <v>841</v>
      </c>
      <c r="AN49" s="6">
        <f aca="true" t="shared" si="20" ref="AN49:AN54">AN31+AN12</f>
        <v>23</v>
      </c>
    </row>
    <row r="50" spans="1:40" ht="21" customHeight="1">
      <c r="A50" s="6" t="s">
        <v>282</v>
      </c>
      <c r="B50" s="10">
        <f aca="true" t="shared" si="21" ref="B50:K50">B32+B13</f>
        <v>15478</v>
      </c>
      <c r="C50" s="10">
        <f t="shared" si="21"/>
        <v>7718</v>
      </c>
      <c r="D50" s="10">
        <f t="shared" si="21"/>
        <v>12263</v>
      </c>
      <c r="E50" s="10">
        <f t="shared" si="21"/>
        <v>6216</v>
      </c>
      <c r="F50" s="10">
        <f t="shared" si="21"/>
        <v>7298</v>
      </c>
      <c r="G50" s="10">
        <f t="shared" si="21"/>
        <v>3537</v>
      </c>
      <c r="H50" s="10">
        <f t="shared" si="21"/>
        <v>7485</v>
      </c>
      <c r="I50" s="6">
        <f t="shared" si="21"/>
        <v>3582</v>
      </c>
      <c r="J50" s="9">
        <f t="shared" si="21"/>
        <v>42524</v>
      </c>
      <c r="K50" s="9">
        <f t="shared" si="21"/>
        <v>21053</v>
      </c>
      <c r="L50" s="6" t="s">
        <v>282</v>
      </c>
      <c r="M50" s="10">
        <f aca="true" t="shared" si="22" ref="M50:V50">M32+M13</f>
        <v>2387</v>
      </c>
      <c r="N50" s="10">
        <f t="shared" si="22"/>
        <v>1170</v>
      </c>
      <c r="O50" s="10">
        <f t="shared" si="22"/>
        <v>896</v>
      </c>
      <c r="P50" s="10">
        <f t="shared" si="22"/>
        <v>458</v>
      </c>
      <c r="Q50" s="10">
        <f t="shared" si="22"/>
        <v>743</v>
      </c>
      <c r="R50" s="10">
        <f t="shared" si="22"/>
        <v>316</v>
      </c>
      <c r="S50" s="10">
        <f t="shared" si="22"/>
        <v>997</v>
      </c>
      <c r="T50" s="10">
        <f t="shared" si="22"/>
        <v>478</v>
      </c>
      <c r="U50" s="9">
        <f t="shared" si="22"/>
        <v>5023</v>
      </c>
      <c r="V50" s="9">
        <f t="shared" si="22"/>
        <v>2422</v>
      </c>
      <c r="W50" s="6" t="s">
        <v>282</v>
      </c>
      <c r="X50" s="6">
        <f aca="true" t="shared" si="23" ref="X50:AM50">X32+X13</f>
        <v>300</v>
      </c>
      <c r="Y50" s="6">
        <f t="shared" si="23"/>
        <v>250</v>
      </c>
      <c r="Z50" s="6">
        <f t="shared" si="23"/>
        <v>185</v>
      </c>
      <c r="AA50" s="6">
        <f t="shared" si="23"/>
        <v>184</v>
      </c>
      <c r="AB50" s="8">
        <f t="shared" si="23"/>
        <v>894</v>
      </c>
      <c r="AC50" s="6">
        <f t="shared" si="23"/>
        <v>758</v>
      </c>
      <c r="AD50" s="6">
        <f t="shared" si="17"/>
        <v>126</v>
      </c>
      <c r="AE50" s="6">
        <f t="shared" si="18"/>
        <v>884</v>
      </c>
      <c r="AF50" s="6">
        <f t="shared" si="23"/>
        <v>621</v>
      </c>
      <c r="AG50" s="6">
        <f t="shared" si="19"/>
        <v>84</v>
      </c>
      <c r="AH50" s="6">
        <f t="shared" si="19"/>
        <v>0</v>
      </c>
      <c r="AI50" s="6">
        <f t="shared" si="23"/>
        <v>4</v>
      </c>
      <c r="AJ50" s="6">
        <f t="shared" si="23"/>
        <v>1460</v>
      </c>
      <c r="AK50" s="6">
        <f t="shared" si="23"/>
        <v>180</v>
      </c>
      <c r="AL50" s="6">
        <f t="shared" si="23"/>
        <v>156</v>
      </c>
      <c r="AM50" s="6">
        <f t="shared" si="23"/>
        <v>156</v>
      </c>
      <c r="AN50" s="6">
        <f t="shared" si="20"/>
        <v>0</v>
      </c>
    </row>
    <row r="51" spans="1:40" ht="21" customHeight="1">
      <c r="A51" s="6" t="s">
        <v>279</v>
      </c>
      <c r="B51" s="10">
        <f aca="true" t="shared" si="24" ref="B51:K51">B33+B14</f>
        <v>32825</v>
      </c>
      <c r="C51" s="10">
        <f t="shared" si="24"/>
        <v>16307</v>
      </c>
      <c r="D51" s="10">
        <f t="shared" si="24"/>
        <v>19331</v>
      </c>
      <c r="E51" s="10">
        <f t="shared" si="24"/>
        <v>9648</v>
      </c>
      <c r="F51" s="10">
        <f t="shared" si="24"/>
        <v>14593</v>
      </c>
      <c r="G51" s="10">
        <f t="shared" si="24"/>
        <v>7164</v>
      </c>
      <c r="H51" s="10">
        <f t="shared" si="24"/>
        <v>15140</v>
      </c>
      <c r="I51" s="21">
        <f t="shared" si="24"/>
        <v>7290</v>
      </c>
      <c r="J51" s="9">
        <f t="shared" si="24"/>
        <v>81889</v>
      </c>
      <c r="K51" s="9">
        <f t="shared" si="24"/>
        <v>40409</v>
      </c>
      <c r="L51" s="6" t="s">
        <v>279</v>
      </c>
      <c r="M51" s="10">
        <f aca="true" t="shared" si="25" ref="M51:V51">M33+M14</f>
        <v>4111</v>
      </c>
      <c r="N51" s="10">
        <f t="shared" si="25"/>
        <v>1986</v>
      </c>
      <c r="O51" s="10">
        <f t="shared" si="25"/>
        <v>1725</v>
      </c>
      <c r="P51" s="10">
        <f t="shared" si="25"/>
        <v>871</v>
      </c>
      <c r="Q51" s="10">
        <f t="shared" si="25"/>
        <v>2096</v>
      </c>
      <c r="R51" s="10">
        <f t="shared" si="25"/>
        <v>1078</v>
      </c>
      <c r="S51" s="10">
        <f t="shared" si="25"/>
        <v>3547</v>
      </c>
      <c r="T51" s="10">
        <f t="shared" si="25"/>
        <v>1829</v>
      </c>
      <c r="U51" s="9">
        <f t="shared" si="25"/>
        <v>11479</v>
      </c>
      <c r="V51" s="9">
        <f t="shared" si="25"/>
        <v>5764</v>
      </c>
      <c r="W51" s="6" t="s">
        <v>279</v>
      </c>
      <c r="X51" s="6">
        <f aca="true" t="shared" si="26" ref="X51:AM51">X33+X14</f>
        <v>646</v>
      </c>
      <c r="Y51" s="6">
        <f t="shared" si="26"/>
        <v>434</v>
      </c>
      <c r="Z51" s="6">
        <f t="shared" si="26"/>
        <v>382</v>
      </c>
      <c r="AA51" s="6">
        <f t="shared" si="26"/>
        <v>383</v>
      </c>
      <c r="AB51" s="8">
        <f t="shared" si="26"/>
        <v>1845</v>
      </c>
      <c r="AC51" s="6">
        <f t="shared" si="26"/>
        <v>1564</v>
      </c>
      <c r="AD51" s="6">
        <f t="shared" si="17"/>
        <v>208</v>
      </c>
      <c r="AE51" s="6">
        <f t="shared" si="18"/>
        <v>1772</v>
      </c>
      <c r="AF51" s="6">
        <f t="shared" si="26"/>
        <v>1441</v>
      </c>
      <c r="AG51" s="6">
        <f t="shared" si="19"/>
        <v>423</v>
      </c>
      <c r="AH51" s="6">
        <f t="shared" si="19"/>
        <v>84</v>
      </c>
      <c r="AI51" s="6">
        <f t="shared" si="26"/>
        <v>39</v>
      </c>
      <c r="AJ51" s="6">
        <f t="shared" si="26"/>
        <v>2865</v>
      </c>
      <c r="AK51" s="6">
        <f t="shared" si="26"/>
        <v>642</v>
      </c>
      <c r="AL51" s="6">
        <f t="shared" si="26"/>
        <v>304</v>
      </c>
      <c r="AM51" s="6">
        <f t="shared" si="26"/>
        <v>302</v>
      </c>
      <c r="AN51" s="6">
        <f t="shared" si="20"/>
        <v>2</v>
      </c>
    </row>
    <row r="52" spans="1:40" ht="21" customHeight="1">
      <c r="A52" s="6" t="s">
        <v>280</v>
      </c>
      <c r="B52" s="10">
        <f aca="true" t="shared" si="27" ref="B52:K52">B34+B15</f>
        <v>18674</v>
      </c>
      <c r="C52" s="10">
        <f t="shared" si="27"/>
        <v>8561</v>
      </c>
      <c r="D52" s="10">
        <f t="shared" si="27"/>
        <v>12427</v>
      </c>
      <c r="E52" s="10">
        <f t="shared" si="27"/>
        <v>5592</v>
      </c>
      <c r="F52" s="10">
        <f t="shared" si="27"/>
        <v>8938</v>
      </c>
      <c r="G52" s="10">
        <f t="shared" si="27"/>
        <v>4018</v>
      </c>
      <c r="H52" s="10">
        <f t="shared" si="27"/>
        <v>9251</v>
      </c>
      <c r="I52" s="21">
        <f t="shared" si="27"/>
        <v>3952</v>
      </c>
      <c r="J52" s="9">
        <f t="shared" si="27"/>
        <v>49290</v>
      </c>
      <c r="K52" s="9">
        <f t="shared" si="27"/>
        <v>22123</v>
      </c>
      <c r="L52" s="6" t="s">
        <v>280</v>
      </c>
      <c r="M52" s="10">
        <f aca="true" t="shared" si="28" ref="M52:V52">M34+M15</f>
        <v>2651</v>
      </c>
      <c r="N52" s="10">
        <f t="shared" si="28"/>
        <v>1246</v>
      </c>
      <c r="O52" s="10">
        <f t="shared" si="28"/>
        <v>1090</v>
      </c>
      <c r="P52" s="10">
        <f t="shared" si="28"/>
        <v>520</v>
      </c>
      <c r="Q52" s="10">
        <f t="shared" si="28"/>
        <v>1276</v>
      </c>
      <c r="R52" s="10">
        <f t="shared" si="28"/>
        <v>588</v>
      </c>
      <c r="S52" s="10">
        <f t="shared" si="28"/>
        <v>2516</v>
      </c>
      <c r="T52" s="10">
        <f t="shared" si="28"/>
        <v>1020</v>
      </c>
      <c r="U52" s="9">
        <f t="shared" si="28"/>
        <v>7533</v>
      </c>
      <c r="V52" s="9">
        <f t="shared" si="28"/>
        <v>3374</v>
      </c>
      <c r="W52" s="6" t="s">
        <v>280</v>
      </c>
      <c r="X52" s="6">
        <f aca="true" t="shared" si="29" ref="X52:AM52">X34+X15</f>
        <v>374</v>
      </c>
      <c r="Y52" s="6">
        <f t="shared" si="29"/>
        <v>275</v>
      </c>
      <c r="Z52" s="6">
        <f t="shared" si="29"/>
        <v>229</v>
      </c>
      <c r="AA52" s="6">
        <f t="shared" si="29"/>
        <v>223</v>
      </c>
      <c r="AB52" s="8">
        <f t="shared" si="29"/>
        <v>1101</v>
      </c>
      <c r="AC52" s="6">
        <f t="shared" si="29"/>
        <v>933</v>
      </c>
      <c r="AD52" s="6">
        <f t="shared" si="17"/>
        <v>88</v>
      </c>
      <c r="AE52" s="6">
        <f t="shared" si="18"/>
        <v>1021</v>
      </c>
      <c r="AF52" s="6">
        <f t="shared" si="29"/>
        <v>861</v>
      </c>
      <c r="AG52" s="6">
        <f t="shared" si="19"/>
        <v>128</v>
      </c>
      <c r="AH52" s="6">
        <f t="shared" si="19"/>
        <v>0</v>
      </c>
      <c r="AI52" s="6">
        <f t="shared" si="29"/>
        <v>23</v>
      </c>
      <c r="AJ52" s="6">
        <f t="shared" si="29"/>
        <v>1768</v>
      </c>
      <c r="AK52" s="6">
        <f t="shared" si="29"/>
        <v>369</v>
      </c>
      <c r="AL52" s="6">
        <f t="shared" si="29"/>
        <v>186</v>
      </c>
      <c r="AM52" s="6">
        <f t="shared" si="29"/>
        <v>182</v>
      </c>
      <c r="AN52" s="6">
        <f t="shared" si="20"/>
        <v>4</v>
      </c>
    </row>
    <row r="53" spans="1:40" ht="21" customHeight="1">
      <c r="A53" s="6" t="s">
        <v>297</v>
      </c>
      <c r="B53" s="10">
        <f aca="true" t="shared" si="30" ref="B53:K53">B35+B16</f>
        <v>23683</v>
      </c>
      <c r="C53" s="10">
        <f t="shared" si="30"/>
        <v>11923</v>
      </c>
      <c r="D53" s="10">
        <f t="shared" si="30"/>
        <v>18870</v>
      </c>
      <c r="E53" s="10">
        <f t="shared" si="30"/>
        <v>9530</v>
      </c>
      <c r="F53" s="10">
        <f t="shared" si="30"/>
        <v>13874</v>
      </c>
      <c r="G53" s="10">
        <f t="shared" si="30"/>
        <v>6844</v>
      </c>
      <c r="H53" s="10">
        <f t="shared" si="30"/>
        <v>12292</v>
      </c>
      <c r="I53" s="6">
        <f t="shared" si="30"/>
        <v>6101</v>
      </c>
      <c r="J53" s="9">
        <f t="shared" si="30"/>
        <v>68719</v>
      </c>
      <c r="K53" s="9">
        <f t="shared" si="30"/>
        <v>34398</v>
      </c>
      <c r="L53" s="6" t="s">
        <v>297</v>
      </c>
      <c r="M53" s="10">
        <f aca="true" t="shared" si="31" ref="M53:V53">M35+M16</f>
        <v>3835</v>
      </c>
      <c r="N53" s="10">
        <f t="shared" si="31"/>
        <v>1877</v>
      </c>
      <c r="O53" s="10">
        <f t="shared" si="31"/>
        <v>1867</v>
      </c>
      <c r="P53" s="10">
        <f t="shared" si="31"/>
        <v>985</v>
      </c>
      <c r="Q53" s="10">
        <f t="shared" si="31"/>
        <v>1277</v>
      </c>
      <c r="R53" s="10">
        <f t="shared" si="31"/>
        <v>665</v>
      </c>
      <c r="S53" s="10">
        <f t="shared" si="31"/>
        <v>3334</v>
      </c>
      <c r="T53" s="10">
        <f t="shared" si="31"/>
        <v>1697</v>
      </c>
      <c r="U53" s="9">
        <f t="shared" si="31"/>
        <v>10313</v>
      </c>
      <c r="V53" s="9">
        <f t="shared" si="31"/>
        <v>5224</v>
      </c>
      <c r="W53" s="6" t="s">
        <v>297</v>
      </c>
      <c r="X53" s="6">
        <f aca="true" t="shared" si="32" ref="X53:AM53">X35+X16</f>
        <v>467</v>
      </c>
      <c r="Y53" s="6">
        <f t="shared" si="32"/>
        <v>387</v>
      </c>
      <c r="Z53" s="6">
        <f t="shared" si="32"/>
        <v>318</v>
      </c>
      <c r="AA53" s="6">
        <f t="shared" si="32"/>
        <v>291</v>
      </c>
      <c r="AB53" s="8">
        <f t="shared" si="32"/>
        <v>1463</v>
      </c>
      <c r="AC53" s="6">
        <f t="shared" si="32"/>
        <v>1254</v>
      </c>
      <c r="AD53" s="6">
        <f t="shared" si="17"/>
        <v>162</v>
      </c>
      <c r="AE53" s="6">
        <f t="shared" si="18"/>
        <v>1408</v>
      </c>
      <c r="AF53" s="6">
        <f t="shared" si="32"/>
        <v>1069</v>
      </c>
      <c r="AG53" s="6">
        <f t="shared" si="19"/>
        <v>299</v>
      </c>
      <c r="AH53" s="6">
        <f t="shared" si="19"/>
        <v>52</v>
      </c>
      <c r="AI53" s="6">
        <f t="shared" si="32"/>
        <v>14</v>
      </c>
      <c r="AJ53" s="6">
        <f t="shared" si="32"/>
        <v>2301</v>
      </c>
      <c r="AK53" s="6">
        <f t="shared" si="32"/>
        <v>528</v>
      </c>
      <c r="AL53" s="6">
        <f t="shared" si="32"/>
        <v>227</v>
      </c>
      <c r="AM53" s="6">
        <f t="shared" si="32"/>
        <v>219</v>
      </c>
      <c r="AN53" s="6">
        <f t="shared" si="20"/>
        <v>8</v>
      </c>
    </row>
    <row r="54" spans="1:40" ht="21" customHeight="1">
      <c r="A54" s="11" t="s">
        <v>281</v>
      </c>
      <c r="B54" s="40">
        <f aca="true" t="shared" si="33" ref="B54:K54">B36+B17</f>
        <v>15079</v>
      </c>
      <c r="C54" s="40">
        <f t="shared" si="33"/>
        <v>7394</v>
      </c>
      <c r="D54" s="40">
        <f t="shared" si="33"/>
        <v>9411</v>
      </c>
      <c r="E54" s="40">
        <f t="shared" si="33"/>
        <v>4609</v>
      </c>
      <c r="F54" s="40">
        <f t="shared" si="33"/>
        <v>7658</v>
      </c>
      <c r="G54" s="40">
        <f t="shared" si="33"/>
        <v>3503</v>
      </c>
      <c r="H54" s="40">
        <f t="shared" si="33"/>
        <v>7607</v>
      </c>
      <c r="I54" s="11">
        <f t="shared" si="33"/>
        <v>3477</v>
      </c>
      <c r="J54" s="39">
        <f t="shared" si="33"/>
        <v>39755</v>
      </c>
      <c r="K54" s="39">
        <f t="shared" si="33"/>
        <v>18983</v>
      </c>
      <c r="L54" s="11" t="s">
        <v>281</v>
      </c>
      <c r="M54" s="40">
        <f aca="true" t="shared" si="34" ref="M54:V54">M36+M17</f>
        <v>2186</v>
      </c>
      <c r="N54" s="40">
        <f t="shared" si="34"/>
        <v>1110</v>
      </c>
      <c r="O54" s="40">
        <f t="shared" si="34"/>
        <v>1152</v>
      </c>
      <c r="P54" s="40">
        <f t="shared" si="34"/>
        <v>537</v>
      </c>
      <c r="Q54" s="40">
        <f t="shared" si="34"/>
        <v>1005</v>
      </c>
      <c r="R54" s="40">
        <f t="shared" si="34"/>
        <v>485</v>
      </c>
      <c r="S54" s="40">
        <f t="shared" si="34"/>
        <v>1905</v>
      </c>
      <c r="T54" s="40">
        <f t="shared" si="34"/>
        <v>913</v>
      </c>
      <c r="U54" s="39">
        <f t="shared" si="34"/>
        <v>6248</v>
      </c>
      <c r="V54" s="39">
        <f t="shared" si="34"/>
        <v>3045</v>
      </c>
      <c r="W54" s="11" t="s">
        <v>281</v>
      </c>
      <c r="X54" s="11">
        <f aca="true" t="shared" si="35" ref="X54:AM54">X36+X17</f>
        <v>293</v>
      </c>
      <c r="Y54" s="11">
        <f t="shared" si="35"/>
        <v>220</v>
      </c>
      <c r="Z54" s="11">
        <f t="shared" si="35"/>
        <v>195</v>
      </c>
      <c r="AA54" s="11">
        <f t="shared" si="35"/>
        <v>188</v>
      </c>
      <c r="AB54" s="33">
        <f t="shared" si="35"/>
        <v>896</v>
      </c>
      <c r="AC54" s="11">
        <f t="shared" si="35"/>
        <v>715</v>
      </c>
      <c r="AD54" s="11">
        <f t="shared" si="17"/>
        <v>89</v>
      </c>
      <c r="AE54" s="11">
        <f t="shared" si="18"/>
        <v>804</v>
      </c>
      <c r="AF54" s="11">
        <f t="shared" si="35"/>
        <v>805</v>
      </c>
      <c r="AG54" s="11">
        <f t="shared" si="19"/>
        <v>28</v>
      </c>
      <c r="AH54" s="11">
        <f t="shared" si="19"/>
        <v>88</v>
      </c>
      <c r="AI54" s="11">
        <f t="shared" si="35"/>
        <v>11</v>
      </c>
      <c r="AJ54" s="11">
        <f t="shared" si="35"/>
        <v>1543</v>
      </c>
      <c r="AK54" s="11">
        <f t="shared" si="35"/>
        <v>457</v>
      </c>
      <c r="AL54" s="11">
        <f t="shared" si="35"/>
        <v>160</v>
      </c>
      <c r="AM54" s="11">
        <f t="shared" si="35"/>
        <v>155</v>
      </c>
      <c r="AN54" s="11">
        <f t="shared" si="20"/>
        <v>5</v>
      </c>
    </row>
    <row r="55" spans="23:42" ht="12.75">
      <c r="W55" s="12"/>
      <c r="X55" s="12"/>
      <c r="Y55" s="12"/>
      <c r="AB55" s="12"/>
      <c r="AN55"/>
      <c r="AO55"/>
      <c r="AP55"/>
    </row>
    <row r="56" ht="12.75"/>
    <row r="57" ht="12.75">
      <c r="J57" s="13"/>
    </row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</sheetData>
  <sheetProtection/>
  <mergeCells count="2">
    <mergeCell ref="A1:K1"/>
    <mergeCell ref="A20:K20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landscape" paperSize="9" r:id="rId1"/>
  <rowBreaks count="2" manualBreakCount="2">
    <brk id="18" max="65535" man="1"/>
    <brk id="37" max="255" man="1"/>
  </rowBreaks>
  <colBreaks count="2" manualBreakCount="2">
    <brk id="11" max="65535" man="1"/>
    <brk id="2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BC54"/>
  <sheetViews>
    <sheetView zoomScalePageLayoutView="0" workbookViewId="0" topLeftCell="Q23">
      <selection activeCell="AG34" sqref="AG34"/>
    </sheetView>
  </sheetViews>
  <sheetFormatPr defaultColWidth="11.421875" defaultRowHeight="12.75"/>
  <cols>
    <col min="1" max="1" width="17.140625" style="23" customWidth="1"/>
    <col min="2" max="3" width="7.8515625" style="23" customWidth="1"/>
    <col min="4" max="4" width="7.28125" style="23" customWidth="1"/>
    <col min="5" max="5" width="7.140625" style="23" customWidth="1"/>
    <col min="6" max="8" width="7.28125" style="23" customWidth="1"/>
    <col min="9" max="9" width="7.140625" style="23" customWidth="1"/>
    <col min="10" max="10" width="8.28125" style="23" customWidth="1"/>
    <col min="11" max="14" width="7.28125" style="23" customWidth="1"/>
    <col min="15" max="15" width="7.140625" style="23" customWidth="1"/>
    <col min="16" max="17" width="7.8515625" style="23" customWidth="1"/>
    <col min="18" max="18" width="16.00390625" style="23" customWidth="1"/>
    <col min="19" max="32" width="6.8515625" style="23" customWidth="1"/>
    <col min="33" max="34" width="8.00390625" style="23" customWidth="1"/>
    <col min="35" max="35" width="15.7109375" style="23" customWidth="1"/>
    <col min="36" max="42" width="5.421875" style="23" customWidth="1"/>
    <col min="43" max="44" width="6.8515625" style="23" customWidth="1"/>
    <col min="45" max="45" width="5.8515625" style="23" customWidth="1"/>
    <col min="46" max="46" width="6.00390625" style="23" customWidth="1"/>
    <col min="47" max="51" width="6.421875" style="23" customWidth="1"/>
    <col min="52" max="52" width="7.7109375" style="23" customWidth="1"/>
    <col min="53" max="53" width="6.140625" style="23" customWidth="1"/>
    <col min="54" max="54" width="5.57421875" style="23" customWidth="1"/>
    <col min="55" max="55" width="4.8515625" style="23" customWidth="1"/>
    <col min="56" max="16384" width="11.421875" style="23" customWidth="1"/>
  </cols>
  <sheetData>
    <row r="1" spans="1:52" ht="16.5" customHeight="1">
      <c r="A1" s="24" t="s">
        <v>221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 t="s">
        <v>222</v>
      </c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 t="s">
        <v>300</v>
      </c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</row>
    <row r="2" spans="1:52" ht="12.75" customHeight="1">
      <c r="A2" s="24" t="s">
        <v>558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 t="s">
        <v>546</v>
      </c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 t="s">
        <v>559</v>
      </c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</row>
    <row r="3" spans="1:52" ht="14.25" customHeight="1">
      <c r="A3" s="122" t="s">
        <v>402</v>
      </c>
      <c r="B3" s="179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 t="s">
        <v>402</v>
      </c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 t="s">
        <v>402</v>
      </c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</row>
    <row r="4" spans="1:52" ht="19.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</row>
    <row r="5" spans="1:52" ht="17.25" customHeight="1">
      <c r="A5" s="25" t="s">
        <v>277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 t="s">
        <v>298</v>
      </c>
      <c r="O5" s="24"/>
      <c r="P5" s="24"/>
      <c r="Q5" s="24"/>
      <c r="R5" s="78" t="s">
        <v>277</v>
      </c>
      <c r="AE5" s="24" t="s">
        <v>298</v>
      </c>
      <c r="AF5" s="24"/>
      <c r="AI5" s="126" t="s">
        <v>277</v>
      </c>
      <c r="AY5" s="24" t="s">
        <v>298</v>
      </c>
      <c r="AZ5" s="24"/>
    </row>
    <row r="6" spans="1:52" ht="17.25" customHeight="1">
      <c r="A6" s="25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78"/>
      <c r="AE6" s="24"/>
      <c r="AF6" s="24"/>
      <c r="AI6" s="126"/>
      <c r="AY6" s="24"/>
      <c r="AZ6" s="24"/>
    </row>
    <row r="7" spans="1:55" s="433" customFormat="1" ht="18.75" customHeight="1">
      <c r="A7" s="426"/>
      <c r="B7" s="427" t="s">
        <v>283</v>
      </c>
      <c r="C7" s="428"/>
      <c r="D7" s="427" t="s">
        <v>284</v>
      </c>
      <c r="E7" s="428"/>
      <c r="F7" s="427" t="s">
        <v>285</v>
      </c>
      <c r="G7" s="428"/>
      <c r="H7" s="427" t="s">
        <v>286</v>
      </c>
      <c r="I7" s="428"/>
      <c r="J7" s="427" t="s">
        <v>287</v>
      </c>
      <c r="K7" s="428"/>
      <c r="L7" s="427" t="s">
        <v>288</v>
      </c>
      <c r="M7" s="428"/>
      <c r="N7" s="427" t="s">
        <v>289</v>
      </c>
      <c r="O7" s="428"/>
      <c r="P7" s="427" t="s">
        <v>259</v>
      </c>
      <c r="Q7" s="428"/>
      <c r="R7" s="426"/>
      <c r="S7" s="427" t="s">
        <v>283</v>
      </c>
      <c r="T7" s="428"/>
      <c r="U7" s="427" t="s">
        <v>284</v>
      </c>
      <c r="V7" s="428"/>
      <c r="W7" s="427" t="s">
        <v>285</v>
      </c>
      <c r="X7" s="428"/>
      <c r="Y7" s="427" t="s">
        <v>286</v>
      </c>
      <c r="Z7" s="428"/>
      <c r="AA7" s="427" t="s">
        <v>287</v>
      </c>
      <c r="AB7" s="428"/>
      <c r="AC7" s="427" t="s">
        <v>288</v>
      </c>
      <c r="AD7" s="428"/>
      <c r="AE7" s="427" t="s">
        <v>289</v>
      </c>
      <c r="AF7" s="428"/>
      <c r="AG7" s="427" t="s">
        <v>259</v>
      </c>
      <c r="AH7" s="428"/>
      <c r="AI7" s="426"/>
      <c r="AJ7" s="541" t="s">
        <v>290</v>
      </c>
      <c r="AK7" s="542"/>
      <c r="AL7" s="542"/>
      <c r="AM7" s="542"/>
      <c r="AN7" s="542"/>
      <c r="AO7" s="542"/>
      <c r="AP7" s="542"/>
      <c r="AQ7" s="543"/>
      <c r="AR7" s="412" t="s">
        <v>5</v>
      </c>
      <c r="AS7" s="421"/>
      <c r="AT7" s="428"/>
      <c r="AU7" s="412" t="s">
        <v>534</v>
      </c>
      <c r="AV7" s="413"/>
      <c r="AW7" s="411"/>
      <c r="AX7" s="414"/>
      <c r="AY7" s="421"/>
      <c r="AZ7" s="399" t="s">
        <v>385</v>
      </c>
      <c r="BA7" s="412" t="s">
        <v>386</v>
      </c>
      <c r="BB7" s="400"/>
      <c r="BC7" s="417"/>
    </row>
    <row r="8" spans="1:55" s="433" customFormat="1" ht="22.5">
      <c r="A8" s="434" t="s">
        <v>557</v>
      </c>
      <c r="B8" s="435" t="s">
        <v>299</v>
      </c>
      <c r="C8" s="435" t="s">
        <v>265</v>
      </c>
      <c r="D8" s="435" t="s">
        <v>299</v>
      </c>
      <c r="E8" s="435" t="s">
        <v>265</v>
      </c>
      <c r="F8" s="435" t="s">
        <v>299</v>
      </c>
      <c r="G8" s="435" t="s">
        <v>265</v>
      </c>
      <c r="H8" s="435" t="s">
        <v>299</v>
      </c>
      <c r="I8" s="435" t="s">
        <v>265</v>
      </c>
      <c r="J8" s="435" t="s">
        <v>299</v>
      </c>
      <c r="K8" s="435" t="s">
        <v>265</v>
      </c>
      <c r="L8" s="436" t="s">
        <v>299</v>
      </c>
      <c r="M8" s="436" t="s">
        <v>265</v>
      </c>
      <c r="N8" s="436" t="s">
        <v>299</v>
      </c>
      <c r="O8" s="435" t="s">
        <v>265</v>
      </c>
      <c r="P8" s="435" t="s">
        <v>299</v>
      </c>
      <c r="Q8" s="435" t="s">
        <v>265</v>
      </c>
      <c r="R8" s="434" t="s">
        <v>557</v>
      </c>
      <c r="S8" s="435" t="s">
        <v>299</v>
      </c>
      <c r="T8" s="435" t="s">
        <v>265</v>
      </c>
      <c r="U8" s="435" t="s">
        <v>299</v>
      </c>
      <c r="V8" s="435" t="s">
        <v>265</v>
      </c>
      <c r="W8" s="435" t="s">
        <v>299</v>
      </c>
      <c r="X8" s="435" t="s">
        <v>265</v>
      </c>
      <c r="Y8" s="435" t="s">
        <v>299</v>
      </c>
      <c r="Z8" s="435" t="s">
        <v>265</v>
      </c>
      <c r="AA8" s="435" t="s">
        <v>299</v>
      </c>
      <c r="AB8" s="435" t="s">
        <v>265</v>
      </c>
      <c r="AC8" s="436" t="s">
        <v>299</v>
      </c>
      <c r="AD8" s="436" t="s">
        <v>265</v>
      </c>
      <c r="AE8" s="436" t="s">
        <v>299</v>
      </c>
      <c r="AF8" s="435" t="s">
        <v>265</v>
      </c>
      <c r="AG8" s="435" t="s">
        <v>299</v>
      </c>
      <c r="AH8" s="435" t="s">
        <v>265</v>
      </c>
      <c r="AI8" s="438" t="s">
        <v>557</v>
      </c>
      <c r="AJ8" s="227" t="s">
        <v>283</v>
      </c>
      <c r="AK8" s="227" t="s">
        <v>291</v>
      </c>
      <c r="AL8" s="227" t="s">
        <v>292</v>
      </c>
      <c r="AM8" s="227" t="s">
        <v>293</v>
      </c>
      <c r="AN8" s="227" t="s">
        <v>294</v>
      </c>
      <c r="AO8" s="227" t="s">
        <v>295</v>
      </c>
      <c r="AP8" s="227" t="s">
        <v>296</v>
      </c>
      <c r="AQ8" s="226" t="s">
        <v>266</v>
      </c>
      <c r="AR8" s="439" t="s">
        <v>393</v>
      </c>
      <c r="AS8" s="440" t="s">
        <v>394</v>
      </c>
      <c r="AT8" s="441" t="s">
        <v>392</v>
      </c>
      <c r="AU8" s="444" t="s">
        <v>533</v>
      </c>
      <c r="AV8" s="347" t="s">
        <v>395</v>
      </c>
      <c r="AW8" s="347" t="s">
        <v>276</v>
      </c>
      <c r="AX8" s="347" t="s">
        <v>396</v>
      </c>
      <c r="AY8" s="348" t="s">
        <v>397</v>
      </c>
      <c r="AZ8" s="349" t="s">
        <v>128</v>
      </c>
      <c r="BA8" s="350" t="s">
        <v>143</v>
      </c>
      <c r="BB8" s="351" t="s">
        <v>138</v>
      </c>
      <c r="BC8" s="350" t="s">
        <v>144</v>
      </c>
    </row>
    <row r="9" spans="1:55" ht="12.75">
      <c r="A9" s="1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75"/>
      <c r="Q9" s="90"/>
      <c r="R9" s="10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213"/>
      <c r="AG9" s="72"/>
      <c r="AH9" s="72"/>
      <c r="AI9" s="7"/>
      <c r="AJ9" s="119"/>
      <c r="AK9" s="119"/>
      <c r="AL9" s="119"/>
      <c r="AM9" s="119"/>
      <c r="AN9" s="119"/>
      <c r="AO9" s="119"/>
      <c r="AP9" s="119"/>
      <c r="AQ9" s="119"/>
      <c r="AR9" s="91"/>
      <c r="AS9" s="92"/>
      <c r="AT9" s="218"/>
      <c r="AU9" s="219"/>
      <c r="AV9" s="220"/>
      <c r="AW9" s="221"/>
      <c r="AX9" s="222"/>
      <c r="AY9" s="75"/>
      <c r="AZ9" s="91"/>
      <c r="BA9" s="7"/>
      <c r="BB9" s="174"/>
      <c r="BC9" s="174"/>
    </row>
    <row r="10" spans="1:55" ht="15.75" customHeight="1">
      <c r="A10" s="9" t="s">
        <v>267</v>
      </c>
      <c r="B10" s="49">
        <f aca="true" t="shared" si="0" ref="B10:O10">SUM(B12:B17)</f>
        <v>21615</v>
      </c>
      <c r="C10" s="49">
        <f t="shared" si="0"/>
        <v>10031</v>
      </c>
      <c r="D10" s="49">
        <f t="shared" si="0"/>
        <v>6111</v>
      </c>
      <c r="E10" s="49">
        <f t="shared" si="0"/>
        <v>3600</v>
      </c>
      <c r="F10" s="49">
        <f t="shared" si="0"/>
        <v>2230</v>
      </c>
      <c r="G10" s="49">
        <f t="shared" si="0"/>
        <v>657</v>
      </c>
      <c r="H10" s="49">
        <f t="shared" si="0"/>
        <v>6852</v>
      </c>
      <c r="I10" s="49">
        <f t="shared" si="0"/>
        <v>2721</v>
      </c>
      <c r="J10" s="49">
        <f t="shared" si="0"/>
        <v>8992</v>
      </c>
      <c r="K10" s="49">
        <f t="shared" si="0"/>
        <v>4999</v>
      </c>
      <c r="L10" s="49">
        <f t="shared" si="0"/>
        <v>2178</v>
      </c>
      <c r="M10" s="49">
        <f t="shared" si="0"/>
        <v>602</v>
      </c>
      <c r="N10" s="49">
        <f t="shared" si="0"/>
        <v>6022</v>
      </c>
      <c r="O10" s="49">
        <f t="shared" si="0"/>
        <v>2410</v>
      </c>
      <c r="P10" s="9">
        <f>SUM(P12:P17)</f>
        <v>54000</v>
      </c>
      <c r="Q10" s="49">
        <f>SUM(Q12:Q17)</f>
        <v>25020</v>
      </c>
      <c r="R10" s="9" t="s">
        <v>267</v>
      </c>
      <c r="S10" s="9">
        <f aca="true" t="shared" si="1" ref="S10:AE10">SUM(S12:S17)</f>
        <v>2475</v>
      </c>
      <c r="T10" s="9">
        <f t="shared" si="1"/>
        <v>1105</v>
      </c>
      <c r="U10" s="9">
        <f t="shared" si="1"/>
        <v>392</v>
      </c>
      <c r="V10" s="9">
        <f t="shared" si="1"/>
        <v>206</v>
      </c>
      <c r="W10" s="9">
        <f t="shared" si="1"/>
        <v>250</v>
      </c>
      <c r="X10" s="9">
        <f t="shared" si="1"/>
        <v>55</v>
      </c>
      <c r="Y10" s="9">
        <f t="shared" si="1"/>
        <v>668</v>
      </c>
      <c r="Z10" s="9">
        <f t="shared" si="1"/>
        <v>267</v>
      </c>
      <c r="AA10" s="9">
        <f t="shared" si="1"/>
        <v>3049</v>
      </c>
      <c r="AB10" s="9">
        <f t="shared" si="1"/>
        <v>1655</v>
      </c>
      <c r="AC10" s="9">
        <f t="shared" si="1"/>
        <v>693</v>
      </c>
      <c r="AD10" s="9">
        <f t="shared" si="1"/>
        <v>187</v>
      </c>
      <c r="AE10" s="9">
        <f t="shared" si="1"/>
        <v>2109</v>
      </c>
      <c r="AF10" s="9">
        <f>SUM(AF12:AF17)</f>
        <v>786</v>
      </c>
      <c r="AG10" s="9">
        <f>SUM(AG12:AG17)</f>
        <v>9626</v>
      </c>
      <c r="AH10" s="9">
        <f>SUM(AH12:AH17)</f>
        <v>4257</v>
      </c>
      <c r="AI10" s="9" t="s">
        <v>267</v>
      </c>
      <c r="AJ10" s="9">
        <f aca="true" t="shared" si="2" ref="AJ10:BC10">SUM(AJ12:AJ17)</f>
        <v>454</v>
      </c>
      <c r="AK10" s="9">
        <f t="shared" si="2"/>
        <v>163</v>
      </c>
      <c r="AL10" s="9">
        <f t="shared" si="2"/>
        <v>74</v>
      </c>
      <c r="AM10" s="9">
        <f t="shared" si="2"/>
        <v>174</v>
      </c>
      <c r="AN10" s="9">
        <f t="shared" si="2"/>
        <v>205</v>
      </c>
      <c r="AO10" s="9">
        <f t="shared" si="2"/>
        <v>75</v>
      </c>
      <c r="AP10" s="9">
        <f t="shared" si="2"/>
        <v>163</v>
      </c>
      <c r="AQ10" s="9">
        <f>SUM(AQ12:AQ17)</f>
        <v>1308</v>
      </c>
      <c r="AR10" s="9">
        <f t="shared" si="2"/>
        <v>1154</v>
      </c>
      <c r="AS10" s="9">
        <f>SUM(AS12:AS17)</f>
        <v>68</v>
      </c>
      <c r="AT10" s="9">
        <f>SUM(AT12:AT17)</f>
        <v>1222</v>
      </c>
      <c r="AU10" s="9">
        <f t="shared" si="2"/>
        <v>2387</v>
      </c>
      <c r="AV10" s="9">
        <f t="shared" si="2"/>
        <v>154</v>
      </c>
      <c r="AW10" s="9">
        <f t="shared" si="2"/>
        <v>55</v>
      </c>
      <c r="AX10" s="9">
        <f t="shared" si="2"/>
        <v>61</v>
      </c>
      <c r="AY10" s="9">
        <f t="shared" si="2"/>
        <v>2657</v>
      </c>
      <c r="AZ10" s="9">
        <f t="shared" si="2"/>
        <v>1136</v>
      </c>
      <c r="BA10" s="9">
        <f t="shared" si="2"/>
        <v>114</v>
      </c>
      <c r="BB10" s="9">
        <f t="shared" si="2"/>
        <v>114</v>
      </c>
      <c r="BC10" s="9">
        <f t="shared" si="2"/>
        <v>0</v>
      </c>
    </row>
    <row r="11" spans="1:55" ht="12.75">
      <c r="A11" s="10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9"/>
      <c r="Q11" s="45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9"/>
      <c r="AH11" s="9"/>
      <c r="AI11" s="10"/>
      <c r="AJ11" s="41"/>
      <c r="AK11" s="10"/>
      <c r="AL11" s="41"/>
      <c r="AM11" s="10"/>
      <c r="AN11" s="41"/>
      <c r="AO11" s="10"/>
      <c r="AP11" s="41"/>
      <c r="AQ11" s="9"/>
      <c r="AR11" s="45"/>
      <c r="AS11" s="41"/>
      <c r="AT11" s="10"/>
      <c r="AU11" s="10"/>
      <c r="AV11" s="45"/>
      <c r="AW11" s="41"/>
      <c r="AX11" s="10"/>
      <c r="AY11" s="41"/>
      <c r="AZ11" s="10"/>
      <c r="BA11" s="10"/>
      <c r="BB11" s="247"/>
      <c r="BC11" s="247"/>
    </row>
    <row r="12" spans="1:55" ht="21.75" customHeight="1">
      <c r="A12" s="10" t="s">
        <v>278</v>
      </c>
      <c r="B12" s="63">
        <f>+'Niv3_Pub '!B10</f>
        <v>7874</v>
      </c>
      <c r="C12" s="63">
        <f>+'Niv3_Pub '!C10</f>
        <v>3980</v>
      </c>
      <c r="D12" s="63">
        <f>+'Niv3_Pub '!D10</f>
        <v>2473</v>
      </c>
      <c r="E12" s="63">
        <f>+'Niv3_Pub '!E10</f>
        <v>1655</v>
      </c>
      <c r="F12" s="63">
        <f>+'Niv3_Pub '!F10</f>
        <v>1254</v>
      </c>
      <c r="G12" s="63">
        <f>+'Niv3_Pub '!G10</f>
        <v>419</v>
      </c>
      <c r="H12" s="63">
        <f>+'Niv3_Pub '!H10</f>
        <v>2731</v>
      </c>
      <c r="I12" s="63">
        <f>+'Niv3_Pub '!I10</f>
        <v>1224</v>
      </c>
      <c r="J12" s="63">
        <f>+'Niv3_Pub '!J10</f>
        <v>3317</v>
      </c>
      <c r="K12" s="63">
        <f>+'Niv3_Pub '!K10</f>
        <v>2094</v>
      </c>
      <c r="L12" s="63">
        <f>+'Niv3_Pub '!L10</f>
        <v>1382</v>
      </c>
      <c r="M12" s="63">
        <f>+'Niv3_Pub '!M10</f>
        <v>419</v>
      </c>
      <c r="N12" s="63">
        <f>+'Niv3_Pub '!N10</f>
        <v>2531</v>
      </c>
      <c r="O12" s="63">
        <f>+'Niv3_Pub '!O10</f>
        <v>1152</v>
      </c>
      <c r="P12" s="86">
        <f>+'Niv3_Pub '!P10</f>
        <v>21562</v>
      </c>
      <c r="Q12" s="154">
        <f>+'Niv3_Pub '!Q10</f>
        <v>10943</v>
      </c>
      <c r="R12" s="10" t="s">
        <v>278</v>
      </c>
      <c r="S12" s="60">
        <f>+'Niv3_Pub '!S10</f>
        <v>783</v>
      </c>
      <c r="T12" s="60">
        <f>+'Niv3_Pub '!T10</f>
        <v>365</v>
      </c>
      <c r="U12" s="60">
        <f>+'Niv3_Pub '!U10</f>
        <v>76</v>
      </c>
      <c r="V12" s="60">
        <f>+'Niv3_Pub '!V10</f>
        <v>43</v>
      </c>
      <c r="W12" s="60">
        <f>+'Niv3_Pub '!W10</f>
        <v>135</v>
      </c>
      <c r="X12" s="60">
        <f>+'Niv3_Pub '!X10</f>
        <v>29</v>
      </c>
      <c r="Y12" s="60">
        <f>+'Niv3_Pub '!Y10</f>
        <v>209</v>
      </c>
      <c r="Z12" s="60">
        <f>+'Niv3_Pub '!Z10</f>
        <v>81</v>
      </c>
      <c r="AA12" s="60">
        <f>+'Niv3_Pub '!AA10</f>
        <v>839</v>
      </c>
      <c r="AB12" s="60">
        <f>+'Niv3_Pub '!AB10</f>
        <v>520</v>
      </c>
      <c r="AC12" s="60">
        <f>+'Niv3_Pub '!AC10</f>
        <v>426</v>
      </c>
      <c r="AD12" s="60">
        <f>+'Niv3_Pub '!AD10</f>
        <v>115</v>
      </c>
      <c r="AE12" s="60">
        <f>+'Niv3_Pub '!AE10</f>
        <v>763</v>
      </c>
      <c r="AF12" s="60">
        <f>+'Niv3_Pub '!AF10</f>
        <v>330</v>
      </c>
      <c r="AG12" s="86">
        <f>+'Niv3_Pub '!AG10</f>
        <v>3221</v>
      </c>
      <c r="AH12" s="86">
        <f>+'Niv3_Pub '!AH10</f>
        <v>1479</v>
      </c>
      <c r="AI12" s="10" t="s">
        <v>278</v>
      </c>
      <c r="AJ12" s="60">
        <f>+'Niv3_Pub '!AJ10</f>
        <v>163</v>
      </c>
      <c r="AK12" s="60">
        <f>+'Niv3_Pub '!AK10</f>
        <v>60</v>
      </c>
      <c r="AL12" s="60">
        <f>+'Niv3_Pub '!AL10</f>
        <v>34</v>
      </c>
      <c r="AM12" s="60">
        <f>+'Niv3_Pub '!AM10</f>
        <v>64</v>
      </c>
      <c r="AN12" s="60">
        <f>+'Niv3_Pub '!AN10</f>
        <v>72</v>
      </c>
      <c r="AO12" s="60">
        <f>+'Niv3_Pub '!AO10</f>
        <v>36</v>
      </c>
      <c r="AP12" s="60">
        <f>+'Niv3_Pub '!AP10</f>
        <v>58</v>
      </c>
      <c r="AQ12" s="60">
        <f>+'Niv3_Pub '!AQ10</f>
        <v>487</v>
      </c>
      <c r="AR12" s="60">
        <f>+'Niv3_Pub '!AR10</f>
        <v>411</v>
      </c>
      <c r="AS12" s="60">
        <f>+'Niv3_Pub '!AS10</f>
        <v>10</v>
      </c>
      <c r="AT12" s="60">
        <f>+'Niv3_Pub '!AT10</f>
        <v>421</v>
      </c>
      <c r="AU12" s="60">
        <f>+'Niv3_Pub '!AU10</f>
        <v>1005</v>
      </c>
      <c r="AV12" s="60">
        <f>+'Niv3_Pub '!AV10</f>
        <v>25</v>
      </c>
      <c r="AW12" s="60">
        <f>+'Niv3_Pub '!AW10</f>
        <v>3</v>
      </c>
      <c r="AX12" s="60">
        <f>+'Niv3_Pub '!AX10</f>
        <v>22</v>
      </c>
      <c r="AY12" s="60">
        <f>+'Niv3_Pub '!AY10</f>
        <v>1055</v>
      </c>
      <c r="AZ12" s="60">
        <f>+'Niv3_Pub '!AZ10</f>
        <v>429</v>
      </c>
      <c r="BA12" s="60">
        <f>+'Niv3_Pub '!BA10</f>
        <v>31</v>
      </c>
      <c r="BB12" s="60">
        <f>+'Niv3_Pub '!BB10</f>
        <v>31</v>
      </c>
      <c r="BC12" s="60">
        <f>+'Niv3_Pub '!BC10</f>
        <v>0</v>
      </c>
    </row>
    <row r="13" spans="1:55" ht="21.75" customHeight="1">
      <c r="A13" s="10" t="s">
        <v>282</v>
      </c>
      <c r="B13" s="63">
        <f>+'Niv3_Pub '!B42</f>
        <v>1938</v>
      </c>
      <c r="C13" s="63">
        <f>+'Niv3_Pub '!C42</f>
        <v>854</v>
      </c>
      <c r="D13" s="63">
        <f>+'Niv3_Pub '!D42</f>
        <v>521</v>
      </c>
      <c r="E13" s="63">
        <f>+'Niv3_Pub '!E42</f>
        <v>271</v>
      </c>
      <c r="F13" s="63">
        <f>+'Niv3_Pub '!F42</f>
        <v>171</v>
      </c>
      <c r="G13" s="63">
        <f>+'Niv3_Pub '!G42</f>
        <v>46</v>
      </c>
      <c r="H13" s="63">
        <f>+'Niv3_Pub '!H42</f>
        <v>671</v>
      </c>
      <c r="I13" s="63">
        <f>+'Niv3_Pub '!I42</f>
        <v>212</v>
      </c>
      <c r="J13" s="63">
        <f>+'Niv3_Pub '!J42</f>
        <v>855</v>
      </c>
      <c r="K13" s="63">
        <f>+'Niv3_Pub '!K42</f>
        <v>447</v>
      </c>
      <c r="L13" s="63">
        <f>+'Niv3_Pub '!L42</f>
        <v>133</v>
      </c>
      <c r="M13" s="63">
        <f>+'Niv3_Pub '!M42</f>
        <v>24</v>
      </c>
      <c r="N13" s="63">
        <f>+'Niv3_Pub '!N42</f>
        <v>564</v>
      </c>
      <c r="O13" s="63">
        <f>+'Niv3_Pub '!O42</f>
        <v>211</v>
      </c>
      <c r="P13" s="86">
        <f>+'Niv3_Pub '!P42</f>
        <v>4853</v>
      </c>
      <c r="Q13" s="154">
        <f>+'Niv3_Pub '!Q42</f>
        <v>2065</v>
      </c>
      <c r="R13" s="10" t="s">
        <v>282</v>
      </c>
      <c r="S13" s="60">
        <f>+'Niv3_Pub '!S42</f>
        <v>183</v>
      </c>
      <c r="T13" s="60">
        <f>+'Niv3_Pub '!T42</f>
        <v>86</v>
      </c>
      <c r="U13" s="60">
        <f>+'Niv3_Pub '!U42</f>
        <v>23</v>
      </c>
      <c r="V13" s="60">
        <f>+'Niv3_Pub '!V42</f>
        <v>12</v>
      </c>
      <c r="W13" s="60">
        <f>+'Niv3_Pub '!W42</f>
        <v>2</v>
      </c>
      <c r="X13" s="60">
        <f>+'Niv3_Pub '!X42</f>
        <v>0</v>
      </c>
      <c r="Y13" s="60">
        <f>+'Niv3_Pub '!Y42</f>
        <v>48</v>
      </c>
      <c r="Z13" s="60">
        <f>+'Niv3_Pub '!Z42</f>
        <v>7</v>
      </c>
      <c r="AA13" s="60">
        <f>+'Niv3_Pub '!AA42</f>
        <v>221</v>
      </c>
      <c r="AB13" s="60">
        <f>+'Niv3_Pub '!AB42</f>
        <v>120</v>
      </c>
      <c r="AC13" s="60">
        <f>+'Niv3_Pub '!AC42</f>
        <v>37</v>
      </c>
      <c r="AD13" s="60">
        <f>+'Niv3_Pub '!AD42</f>
        <v>6</v>
      </c>
      <c r="AE13" s="60">
        <f>+'Niv3_Pub '!AE42</f>
        <v>227</v>
      </c>
      <c r="AF13" s="60">
        <f>+'Niv3_Pub '!AF42</f>
        <v>80</v>
      </c>
      <c r="AG13" s="86">
        <f>+'Niv3_Pub '!AG42</f>
        <v>741</v>
      </c>
      <c r="AH13" s="86">
        <f>+'Niv3_Pub '!AH42</f>
        <v>311</v>
      </c>
      <c r="AI13" s="10" t="s">
        <v>282</v>
      </c>
      <c r="AJ13" s="60">
        <f>+'Niv3_Pub '!AJ42</f>
        <v>40</v>
      </c>
      <c r="AK13" s="60">
        <f>+'Niv3_Pub '!AK42</f>
        <v>14</v>
      </c>
      <c r="AL13" s="60">
        <f>+'Niv3_Pub '!AL42</f>
        <v>6</v>
      </c>
      <c r="AM13" s="60">
        <f>+'Niv3_Pub '!AM42</f>
        <v>16</v>
      </c>
      <c r="AN13" s="60">
        <f>+'Niv3_Pub '!AN42</f>
        <v>17</v>
      </c>
      <c r="AO13" s="60">
        <f>+'Niv3_Pub '!AO42</f>
        <v>6</v>
      </c>
      <c r="AP13" s="60">
        <f>+'Niv3_Pub '!AP42</f>
        <v>14</v>
      </c>
      <c r="AQ13" s="60">
        <f>+'Niv3_Pub '!AQ42</f>
        <v>113</v>
      </c>
      <c r="AR13" s="60">
        <f>+'Niv3_Pub '!AR42</f>
        <v>103</v>
      </c>
      <c r="AS13" s="60">
        <f>+'Niv3_Pub '!AS42</f>
        <v>8</v>
      </c>
      <c r="AT13" s="60">
        <f>+'Niv3_Pub '!AT42</f>
        <v>111</v>
      </c>
      <c r="AU13" s="60">
        <f>+'Niv3_Pub '!AU42</f>
        <v>188</v>
      </c>
      <c r="AV13" s="60">
        <f>+'Niv3_Pub '!AV42</f>
        <v>32</v>
      </c>
      <c r="AW13" s="60">
        <f>+'Niv3_Pub '!AW42</f>
        <v>25</v>
      </c>
      <c r="AX13" s="60">
        <f>+'Niv3_Pub '!AX42</f>
        <v>7</v>
      </c>
      <c r="AY13" s="60">
        <f>+'Niv3_Pub '!AY42</f>
        <v>252</v>
      </c>
      <c r="AZ13" s="60">
        <f>+'Niv3_Pub '!AZ42</f>
        <v>55</v>
      </c>
      <c r="BA13" s="60">
        <f>+'Niv3_Pub '!BA42</f>
        <v>8</v>
      </c>
      <c r="BB13" s="60">
        <f>+'Niv3_Pub '!BB42</f>
        <v>8</v>
      </c>
      <c r="BC13" s="60">
        <f>+'Niv3_Pub '!BC42</f>
        <v>0</v>
      </c>
    </row>
    <row r="14" spans="1:55" ht="21.75" customHeight="1">
      <c r="A14" s="10" t="s">
        <v>279</v>
      </c>
      <c r="B14" s="63">
        <f>+'Niv3_Pub '!B64</f>
        <v>3924</v>
      </c>
      <c r="C14" s="63">
        <f>+'Niv3_Pub '!C64</f>
        <v>1781</v>
      </c>
      <c r="D14" s="63">
        <f>+'Niv3_Pub '!D64</f>
        <v>1202</v>
      </c>
      <c r="E14" s="63">
        <f>+'Niv3_Pub '!E64</f>
        <v>627</v>
      </c>
      <c r="F14" s="63">
        <f>+'Niv3_Pub '!F64</f>
        <v>484</v>
      </c>
      <c r="G14" s="63">
        <f>+'Niv3_Pub '!G64</f>
        <v>128</v>
      </c>
      <c r="H14" s="63">
        <f>+'Niv3_Pub '!H64</f>
        <v>1082</v>
      </c>
      <c r="I14" s="63">
        <f>+'Niv3_Pub '!I64</f>
        <v>415</v>
      </c>
      <c r="J14" s="63">
        <f>+'Niv3_Pub '!J64</f>
        <v>1664</v>
      </c>
      <c r="K14" s="63">
        <f>+'Niv3_Pub '!K64</f>
        <v>845</v>
      </c>
      <c r="L14" s="63">
        <f>+'Niv3_Pub '!L64</f>
        <v>340</v>
      </c>
      <c r="M14" s="63">
        <f>+'Niv3_Pub '!M64</f>
        <v>101</v>
      </c>
      <c r="N14" s="63">
        <f>+'Niv3_Pub '!N64</f>
        <v>858</v>
      </c>
      <c r="O14" s="63">
        <f>+'Niv3_Pub '!O64</f>
        <v>330</v>
      </c>
      <c r="P14" s="86">
        <f>+'Niv3_Pub '!P64</f>
        <v>9554</v>
      </c>
      <c r="Q14" s="154">
        <f>+'Niv3_Pub '!Q64</f>
        <v>4227</v>
      </c>
      <c r="R14" s="10" t="s">
        <v>279</v>
      </c>
      <c r="S14" s="60">
        <f>+'Niv3_Pub '!S64</f>
        <v>610</v>
      </c>
      <c r="T14" s="60">
        <f>+'Niv3_Pub '!T64</f>
        <v>279</v>
      </c>
      <c r="U14" s="60">
        <f>+'Niv3_Pub '!U64</f>
        <v>119</v>
      </c>
      <c r="V14" s="60">
        <f>+'Niv3_Pub '!V64</f>
        <v>52</v>
      </c>
      <c r="W14" s="60">
        <f>+'Niv3_Pub '!W64</f>
        <v>86</v>
      </c>
      <c r="X14" s="60">
        <f>+'Niv3_Pub '!X64</f>
        <v>25</v>
      </c>
      <c r="Y14" s="60">
        <f>+'Niv3_Pub '!Y64</f>
        <v>125</v>
      </c>
      <c r="Z14" s="60">
        <f>+'Niv3_Pub '!Z64</f>
        <v>49</v>
      </c>
      <c r="AA14" s="60">
        <f>+'Niv3_Pub '!AA64</f>
        <v>611</v>
      </c>
      <c r="AB14" s="60">
        <f>+'Niv3_Pub '!AB64</f>
        <v>329</v>
      </c>
      <c r="AC14" s="60">
        <f>+'Niv3_Pub '!AC64</f>
        <v>127</v>
      </c>
      <c r="AD14" s="60">
        <f>+'Niv3_Pub '!AD64</f>
        <v>48</v>
      </c>
      <c r="AE14" s="60">
        <f>+'Niv3_Pub '!AE64</f>
        <v>318</v>
      </c>
      <c r="AF14" s="60">
        <f>+'Niv3_Pub '!AF64</f>
        <v>124</v>
      </c>
      <c r="AG14" s="86">
        <f>+'Niv3_Pub '!AG64</f>
        <v>1996</v>
      </c>
      <c r="AH14" s="86">
        <f>+'Niv3_Pub '!AH64</f>
        <v>906</v>
      </c>
      <c r="AI14" s="10" t="s">
        <v>279</v>
      </c>
      <c r="AJ14" s="60">
        <f>+'Niv3_Pub '!AJ64</f>
        <v>89</v>
      </c>
      <c r="AK14" s="60">
        <f>+'Niv3_Pub '!AK64</f>
        <v>32</v>
      </c>
      <c r="AL14" s="60">
        <f>+'Niv3_Pub '!AL64</f>
        <v>18</v>
      </c>
      <c r="AM14" s="60">
        <f>+'Niv3_Pub '!AM64</f>
        <v>28</v>
      </c>
      <c r="AN14" s="60">
        <f>+'Niv3_Pub '!AN64</f>
        <v>39</v>
      </c>
      <c r="AO14" s="60">
        <f>+'Niv3_Pub '!AO64</f>
        <v>15</v>
      </c>
      <c r="AP14" s="60">
        <f>+'Niv3_Pub '!AP64</f>
        <v>25</v>
      </c>
      <c r="AQ14" s="60">
        <f>+'Niv3_Pub '!AQ64</f>
        <v>246</v>
      </c>
      <c r="AR14" s="60">
        <f>+'Niv3_Pub '!AR64</f>
        <v>215</v>
      </c>
      <c r="AS14" s="60">
        <f>+'Niv3_Pub '!AS64</f>
        <v>24</v>
      </c>
      <c r="AT14" s="60">
        <f>+'Niv3_Pub '!AT64</f>
        <v>239</v>
      </c>
      <c r="AU14" s="60">
        <f>+'Niv3_Pub '!AU64</f>
        <v>393</v>
      </c>
      <c r="AV14" s="60">
        <f>+'Niv3_Pub '!AV64</f>
        <v>37</v>
      </c>
      <c r="AW14" s="60">
        <f>+'Niv3_Pub '!AW64</f>
        <v>9</v>
      </c>
      <c r="AX14" s="60">
        <f>+'Niv3_Pub '!AX64</f>
        <v>22</v>
      </c>
      <c r="AY14" s="60">
        <f>+'Niv3_Pub '!AY64</f>
        <v>461</v>
      </c>
      <c r="AZ14" s="60">
        <f>+'Niv3_Pub '!AZ64</f>
        <v>248</v>
      </c>
      <c r="BA14" s="60">
        <f>+'Niv3_Pub '!BA64</f>
        <v>24</v>
      </c>
      <c r="BB14" s="60">
        <f>+'Niv3_Pub '!BB64</f>
        <v>24</v>
      </c>
      <c r="BC14" s="60">
        <f>+'Niv3_Pub '!BC64</f>
        <v>0</v>
      </c>
    </row>
    <row r="15" spans="1:55" ht="21.75" customHeight="1">
      <c r="A15" s="10" t="s">
        <v>280</v>
      </c>
      <c r="B15" s="63">
        <f>+'Niv3_Pub '!B100</f>
        <v>2473</v>
      </c>
      <c r="C15" s="63">
        <f>+'Niv3_Pub '!C100</f>
        <v>1009</v>
      </c>
      <c r="D15" s="63">
        <f>+'Niv3_Pub '!D100</f>
        <v>603</v>
      </c>
      <c r="E15" s="63">
        <f>+'Niv3_Pub '!E100</f>
        <v>326</v>
      </c>
      <c r="F15" s="63">
        <f>+'Niv3_Pub '!F100</f>
        <v>72</v>
      </c>
      <c r="G15" s="63">
        <f>+'Niv3_Pub '!G100</f>
        <v>13</v>
      </c>
      <c r="H15" s="63">
        <f>+'Niv3_Pub '!H100</f>
        <v>721</v>
      </c>
      <c r="I15" s="63">
        <f>+'Niv3_Pub '!I100</f>
        <v>247</v>
      </c>
      <c r="J15" s="63">
        <f>+'Niv3_Pub '!J100</f>
        <v>949</v>
      </c>
      <c r="K15" s="63">
        <f>+'Niv3_Pub '!K100</f>
        <v>496</v>
      </c>
      <c r="L15" s="63">
        <f>+'Niv3_Pub '!L100</f>
        <v>84</v>
      </c>
      <c r="M15" s="63">
        <f>+'Niv3_Pub '!M100</f>
        <v>15</v>
      </c>
      <c r="N15" s="63">
        <f>+'Niv3_Pub '!N100</f>
        <v>636</v>
      </c>
      <c r="O15" s="63">
        <f>+'Niv3_Pub '!O100</f>
        <v>205</v>
      </c>
      <c r="P15" s="86">
        <f>+'Niv3_Pub '!P100</f>
        <v>5538</v>
      </c>
      <c r="Q15" s="154">
        <f>+'Niv3_Pub '!Q100</f>
        <v>2311</v>
      </c>
      <c r="R15" s="10" t="s">
        <v>280</v>
      </c>
      <c r="S15" s="60">
        <f>+'Niv3_Pub '!S100</f>
        <v>273</v>
      </c>
      <c r="T15" s="60">
        <f>+'Niv3_Pub '!T100</f>
        <v>102</v>
      </c>
      <c r="U15" s="60">
        <f>+'Niv3_Pub '!U100</f>
        <v>31</v>
      </c>
      <c r="V15" s="60">
        <f>+'Niv3_Pub '!V100</f>
        <v>16</v>
      </c>
      <c r="W15" s="60">
        <f>+'Niv3_Pub '!W100</f>
        <v>1</v>
      </c>
      <c r="X15" s="60">
        <f>+'Niv3_Pub '!X100</f>
        <v>0</v>
      </c>
      <c r="Y15" s="60">
        <f>+'Niv3_Pub '!Y100</f>
        <v>58</v>
      </c>
      <c r="Z15" s="60">
        <f>+'Niv3_Pub '!Z100</f>
        <v>22</v>
      </c>
      <c r="AA15" s="60">
        <f>+'Niv3_Pub '!AA100</f>
        <v>420</v>
      </c>
      <c r="AB15" s="60">
        <f>+'Niv3_Pub '!AB100</f>
        <v>201</v>
      </c>
      <c r="AC15" s="60">
        <f>+'Niv3_Pub '!AC100</f>
        <v>33</v>
      </c>
      <c r="AD15" s="60">
        <f>+'Niv3_Pub '!AD100</f>
        <v>7</v>
      </c>
      <c r="AE15" s="60">
        <f>+'Niv3_Pub '!AE100</f>
        <v>270</v>
      </c>
      <c r="AF15" s="60">
        <f>+'Niv3_Pub '!AF100</f>
        <v>89</v>
      </c>
      <c r="AG15" s="86">
        <f>+'Niv3_Pub '!AG100</f>
        <v>1086</v>
      </c>
      <c r="AH15" s="86">
        <f>+'Niv3_Pub '!AH100</f>
        <v>437</v>
      </c>
      <c r="AI15" s="10" t="s">
        <v>280</v>
      </c>
      <c r="AJ15" s="60">
        <f>+'Niv3_Pub '!AJ100</f>
        <v>54</v>
      </c>
      <c r="AK15" s="60">
        <f>+'Niv3_Pub '!AK100</f>
        <v>16</v>
      </c>
      <c r="AL15" s="60">
        <f>+'Niv3_Pub '!AL100</f>
        <v>4</v>
      </c>
      <c r="AM15" s="60">
        <f>+'Niv3_Pub '!AM100</f>
        <v>18</v>
      </c>
      <c r="AN15" s="60">
        <f>+'Niv3_Pub '!AN100</f>
        <v>24</v>
      </c>
      <c r="AO15" s="60">
        <f>+'Niv3_Pub '!AO100</f>
        <v>5</v>
      </c>
      <c r="AP15" s="60">
        <f>+'Niv3_Pub '!AP100</f>
        <v>19</v>
      </c>
      <c r="AQ15" s="60">
        <f>+'Niv3_Pub '!AQ100</f>
        <v>140</v>
      </c>
      <c r="AR15" s="60">
        <f>+'Niv3_Pub '!AR100</f>
        <v>119</v>
      </c>
      <c r="AS15" s="60">
        <f>+'Niv3_Pub '!AS100</f>
        <v>11</v>
      </c>
      <c r="AT15" s="60">
        <f>+'Niv3_Pub '!AT100</f>
        <v>130</v>
      </c>
      <c r="AU15" s="60">
        <f>+'Niv3_Pub '!AU100</f>
        <v>230</v>
      </c>
      <c r="AV15" s="60">
        <f>+'Niv3_Pub '!AV100</f>
        <v>21</v>
      </c>
      <c r="AW15" s="60">
        <f>+'Niv3_Pub '!AW100</f>
        <v>1</v>
      </c>
      <c r="AX15" s="60">
        <f>+'Niv3_Pub '!AX100</f>
        <v>4</v>
      </c>
      <c r="AY15" s="60">
        <f>+'Niv3_Pub '!AY100</f>
        <v>256</v>
      </c>
      <c r="AZ15" s="60">
        <f>+'Niv3_Pub '!AZ100</f>
        <v>107</v>
      </c>
      <c r="BA15" s="60">
        <f>+'Niv3_Pub '!BA100</f>
        <v>15</v>
      </c>
      <c r="BB15" s="60">
        <f>+'Niv3_Pub '!BB100</f>
        <v>15</v>
      </c>
      <c r="BC15" s="60">
        <f>+'Niv3_Pub '!BC100</f>
        <v>0</v>
      </c>
    </row>
    <row r="16" spans="1:55" ht="21.75" customHeight="1">
      <c r="A16" s="10" t="s">
        <v>297</v>
      </c>
      <c r="B16" s="63">
        <f>+'Niv3_Pub '!B133</f>
        <v>3197</v>
      </c>
      <c r="C16" s="63">
        <f>+'Niv3_Pub '!C133</f>
        <v>1501</v>
      </c>
      <c r="D16" s="63">
        <f>+'Niv3_Pub '!D133</f>
        <v>810</v>
      </c>
      <c r="E16" s="63">
        <f>+'Niv3_Pub '!E133</f>
        <v>484</v>
      </c>
      <c r="F16" s="63">
        <f>+'Niv3_Pub '!F133</f>
        <v>186</v>
      </c>
      <c r="G16" s="63">
        <f>+'Niv3_Pub '!G133</f>
        <v>42</v>
      </c>
      <c r="H16" s="63">
        <f>+'Niv3_Pub '!H133</f>
        <v>1035</v>
      </c>
      <c r="I16" s="63">
        <f>+'Niv3_Pub '!I133</f>
        <v>424</v>
      </c>
      <c r="J16" s="63">
        <f>+'Niv3_Pub '!J133</f>
        <v>1205</v>
      </c>
      <c r="K16" s="63">
        <f>+'Niv3_Pub '!K133</f>
        <v>703</v>
      </c>
      <c r="L16" s="63">
        <f>+'Niv3_Pub '!L133</f>
        <v>197</v>
      </c>
      <c r="M16" s="63">
        <f>+'Niv3_Pub '!M133</f>
        <v>34</v>
      </c>
      <c r="N16" s="63">
        <f>+'Niv3_Pub '!N133</f>
        <v>949</v>
      </c>
      <c r="O16" s="63">
        <f>+'Niv3_Pub '!O133</f>
        <v>389</v>
      </c>
      <c r="P16" s="86">
        <f>+'Niv3_Pub '!P133</f>
        <v>7579</v>
      </c>
      <c r="Q16" s="154">
        <f>+'Niv3_Pub '!Q133</f>
        <v>3577</v>
      </c>
      <c r="R16" s="10" t="s">
        <v>297</v>
      </c>
      <c r="S16" s="60">
        <f>+'Niv3_Pub '!S133</f>
        <v>367</v>
      </c>
      <c r="T16" s="60">
        <f>+'Niv3_Pub '!T133</f>
        <v>172</v>
      </c>
      <c r="U16" s="60">
        <f>+'Niv3_Pub '!U133</f>
        <v>84</v>
      </c>
      <c r="V16" s="60">
        <f>+'Niv3_Pub '!V133</f>
        <v>48</v>
      </c>
      <c r="W16" s="60">
        <f>+'Niv3_Pub '!W133</f>
        <v>16</v>
      </c>
      <c r="X16" s="60">
        <f>+'Niv3_Pub '!X133</f>
        <v>0</v>
      </c>
      <c r="Y16" s="60">
        <f>+'Niv3_Pub '!Y133</f>
        <v>154</v>
      </c>
      <c r="Z16" s="60">
        <f>+'Niv3_Pub '!Z133</f>
        <v>78</v>
      </c>
      <c r="AA16" s="60">
        <f>+'Niv3_Pub '!AA133</f>
        <v>409</v>
      </c>
      <c r="AB16" s="60">
        <f>+'Niv3_Pub '!AB133</f>
        <v>233</v>
      </c>
      <c r="AC16" s="60">
        <f>+'Niv3_Pub '!AC133</f>
        <v>38</v>
      </c>
      <c r="AD16" s="60">
        <f>+'Niv3_Pub '!AD133</f>
        <v>2</v>
      </c>
      <c r="AE16" s="60">
        <f>+'Niv3_Pub '!AE133</f>
        <v>298</v>
      </c>
      <c r="AF16" s="60">
        <f>+'Niv3_Pub '!AF133</f>
        <v>110</v>
      </c>
      <c r="AG16" s="86">
        <f>+'Niv3_Pub '!AG133</f>
        <v>1366</v>
      </c>
      <c r="AH16" s="86">
        <f>+'Niv3_Pub '!AH133</f>
        <v>643</v>
      </c>
      <c r="AI16" s="10" t="s">
        <v>297</v>
      </c>
      <c r="AJ16" s="60">
        <f>+'Niv3_Pub '!AJ133</f>
        <v>63</v>
      </c>
      <c r="AK16" s="60">
        <f>+'Niv3_Pub '!AK133</f>
        <v>23</v>
      </c>
      <c r="AL16" s="60">
        <f>+'Niv3_Pub '!AL133</f>
        <v>8</v>
      </c>
      <c r="AM16" s="60">
        <f>+'Niv3_Pub '!AM133</f>
        <v>26</v>
      </c>
      <c r="AN16" s="60">
        <f>+'Niv3_Pub '!AN133</f>
        <v>26</v>
      </c>
      <c r="AO16" s="60">
        <f>+'Niv3_Pub '!AO133</f>
        <v>9</v>
      </c>
      <c r="AP16" s="60">
        <f>+'Niv3_Pub '!AP133</f>
        <v>26</v>
      </c>
      <c r="AQ16" s="60">
        <f>+'Niv3_Pub '!AQ133</f>
        <v>181</v>
      </c>
      <c r="AR16" s="60">
        <f>+'Niv3_Pub '!AR133</f>
        <v>168</v>
      </c>
      <c r="AS16" s="60">
        <f>+'Niv3_Pub '!AS133</f>
        <v>11</v>
      </c>
      <c r="AT16" s="60">
        <f>+'Niv3_Pub '!AT133</f>
        <v>179</v>
      </c>
      <c r="AU16" s="60">
        <f>+'Niv3_Pub '!AU133</f>
        <v>306</v>
      </c>
      <c r="AV16" s="60">
        <f>+'Niv3_Pub '!AV133</f>
        <v>30</v>
      </c>
      <c r="AW16" s="60">
        <f>+'Niv3_Pub '!AW133</f>
        <v>3</v>
      </c>
      <c r="AX16" s="60">
        <f>+'Niv3_Pub '!AX133</f>
        <v>4</v>
      </c>
      <c r="AY16" s="60">
        <f>+'Niv3_Pub '!AY133</f>
        <v>343</v>
      </c>
      <c r="AZ16" s="60">
        <f>+'Niv3_Pub '!AZ133</f>
        <v>142</v>
      </c>
      <c r="BA16" s="60">
        <f>+'Niv3_Pub '!BA133</f>
        <v>16</v>
      </c>
      <c r="BB16" s="60">
        <f>+'Niv3_Pub '!BB133</f>
        <v>16</v>
      </c>
      <c r="BC16" s="60">
        <f>+'Niv3_Pub '!BC133</f>
        <v>0</v>
      </c>
    </row>
    <row r="17" spans="1:55" ht="21.75" customHeight="1">
      <c r="A17" s="40" t="s">
        <v>281</v>
      </c>
      <c r="B17" s="64">
        <f>+'Niv3_Pub '!B164</f>
        <v>2209</v>
      </c>
      <c r="C17" s="64">
        <f>+'Niv3_Pub '!C164</f>
        <v>906</v>
      </c>
      <c r="D17" s="64">
        <f>+'Niv3_Pub '!D164</f>
        <v>502</v>
      </c>
      <c r="E17" s="64">
        <f>+'Niv3_Pub '!E164</f>
        <v>237</v>
      </c>
      <c r="F17" s="64">
        <f>+'Niv3_Pub '!F164</f>
        <v>63</v>
      </c>
      <c r="G17" s="64">
        <f>+'Niv3_Pub '!G164</f>
        <v>9</v>
      </c>
      <c r="H17" s="64">
        <f>+'Niv3_Pub '!H164</f>
        <v>612</v>
      </c>
      <c r="I17" s="64">
        <f>+'Niv3_Pub '!I164</f>
        <v>199</v>
      </c>
      <c r="J17" s="64">
        <f>+'Niv3_Pub '!J164</f>
        <v>1002</v>
      </c>
      <c r="K17" s="64">
        <f>+'Niv3_Pub '!K164</f>
        <v>414</v>
      </c>
      <c r="L17" s="64">
        <f>+'Niv3_Pub '!L164</f>
        <v>42</v>
      </c>
      <c r="M17" s="64">
        <f>+'Niv3_Pub '!M164</f>
        <v>9</v>
      </c>
      <c r="N17" s="64">
        <f>+'Niv3_Pub '!N164</f>
        <v>484</v>
      </c>
      <c r="O17" s="64">
        <f>+'Niv3_Pub '!O164</f>
        <v>123</v>
      </c>
      <c r="P17" s="187">
        <f>+'Niv3_Pub '!P164</f>
        <v>4914</v>
      </c>
      <c r="Q17" s="155">
        <f>+'Niv3_Pub '!Q164</f>
        <v>1897</v>
      </c>
      <c r="R17" s="40" t="s">
        <v>281</v>
      </c>
      <c r="S17" s="61">
        <f>+'Niv3_Pub '!S164</f>
        <v>259</v>
      </c>
      <c r="T17" s="61">
        <f>+'Niv3_Pub '!T164</f>
        <v>101</v>
      </c>
      <c r="U17" s="61">
        <f>+'Niv3_Pub '!U164</f>
        <v>59</v>
      </c>
      <c r="V17" s="61">
        <f>+'Niv3_Pub '!V164</f>
        <v>35</v>
      </c>
      <c r="W17" s="61">
        <f>+'Niv3_Pub '!W164</f>
        <v>10</v>
      </c>
      <c r="X17" s="61">
        <f>+'Niv3_Pub '!X164</f>
        <v>1</v>
      </c>
      <c r="Y17" s="61">
        <f>+'Niv3_Pub '!Y164</f>
        <v>74</v>
      </c>
      <c r="Z17" s="61">
        <f>+'Niv3_Pub '!Z164</f>
        <v>30</v>
      </c>
      <c r="AA17" s="61">
        <f>+'Niv3_Pub '!AA164</f>
        <v>549</v>
      </c>
      <c r="AB17" s="61">
        <f>+'Niv3_Pub '!AB164</f>
        <v>252</v>
      </c>
      <c r="AC17" s="61">
        <f>+'Niv3_Pub '!AC164</f>
        <v>32</v>
      </c>
      <c r="AD17" s="61">
        <f>+'Niv3_Pub '!AD164</f>
        <v>9</v>
      </c>
      <c r="AE17" s="61">
        <f>+'Niv3_Pub '!AE164</f>
        <v>233</v>
      </c>
      <c r="AF17" s="61">
        <f>+'Niv3_Pub '!AF164</f>
        <v>53</v>
      </c>
      <c r="AG17" s="187">
        <f>+'Niv3_Pub '!AG164</f>
        <v>1216</v>
      </c>
      <c r="AH17" s="187">
        <f>+'Niv3_Pub '!AH164</f>
        <v>481</v>
      </c>
      <c r="AI17" s="40" t="s">
        <v>281</v>
      </c>
      <c r="AJ17" s="61">
        <f>+'Niv3_Pub '!AJ164</f>
        <v>45</v>
      </c>
      <c r="AK17" s="61">
        <f>+'Niv3_Pub '!AK164</f>
        <v>18</v>
      </c>
      <c r="AL17" s="61">
        <f>+'Niv3_Pub '!AL164</f>
        <v>4</v>
      </c>
      <c r="AM17" s="61">
        <f>+'Niv3_Pub '!AM164</f>
        <v>22</v>
      </c>
      <c r="AN17" s="61">
        <f>+'Niv3_Pub '!AN164</f>
        <v>27</v>
      </c>
      <c r="AO17" s="61">
        <f>+'Niv3_Pub '!AO164</f>
        <v>4</v>
      </c>
      <c r="AP17" s="61">
        <f>+'Niv3_Pub '!AP164</f>
        <v>21</v>
      </c>
      <c r="AQ17" s="61">
        <f>+'Niv3_Pub '!AQ164</f>
        <v>141</v>
      </c>
      <c r="AR17" s="61">
        <f>+'Niv3_Pub '!AR164</f>
        <v>138</v>
      </c>
      <c r="AS17" s="61">
        <f>+'Niv3_Pub '!AS164</f>
        <v>4</v>
      </c>
      <c r="AT17" s="61">
        <f>+'Niv3_Pub '!AT164</f>
        <v>142</v>
      </c>
      <c r="AU17" s="61">
        <f>+'Niv3_Pub '!AU164</f>
        <v>265</v>
      </c>
      <c r="AV17" s="61">
        <f>+'Niv3_Pub '!AV164</f>
        <v>9</v>
      </c>
      <c r="AW17" s="61">
        <f>+'Niv3_Pub '!AW164</f>
        <v>14</v>
      </c>
      <c r="AX17" s="61">
        <f>+'Niv3_Pub '!AX164</f>
        <v>2</v>
      </c>
      <c r="AY17" s="61">
        <f>+'Niv3_Pub '!AY164</f>
        <v>290</v>
      </c>
      <c r="AZ17" s="61">
        <f>+'Niv3_Pub '!AZ164</f>
        <v>155</v>
      </c>
      <c r="BA17" s="61">
        <f>+'Niv3_Pub '!BA164</f>
        <v>20</v>
      </c>
      <c r="BB17" s="61">
        <f>+'Niv3_Pub '!BB164</f>
        <v>20</v>
      </c>
      <c r="BC17" s="61">
        <f>+'Niv3_Pub '!BC164</f>
        <v>0</v>
      </c>
    </row>
    <row r="18" spans="1:53" ht="21.75" customHeight="1">
      <c r="A18" s="4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4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4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41"/>
    </row>
    <row r="19" spans="1:52" ht="19.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/>
      <c r="Q19" s="42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2"/>
      <c r="AH19" s="42"/>
      <c r="AI19" s="41"/>
      <c r="AJ19" s="41"/>
      <c r="AK19" s="41"/>
      <c r="AL19" s="41"/>
      <c r="AM19" s="41"/>
      <c r="AN19" s="41"/>
      <c r="AO19" s="41"/>
      <c r="AP19" s="41"/>
      <c r="AQ19" s="42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1:52" ht="17.25" customHeight="1">
      <c r="A20" s="24" t="s">
        <v>531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 t="s">
        <v>218</v>
      </c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 t="s">
        <v>530</v>
      </c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5" customHeight="1">
      <c r="A21" s="24" t="s">
        <v>545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 t="s">
        <v>545</v>
      </c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 t="s">
        <v>559</v>
      </c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5" customHeight="1">
      <c r="A22" s="24" t="s">
        <v>402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 t="s">
        <v>402</v>
      </c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 t="s">
        <v>402</v>
      </c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8" customHeight="1">
      <c r="A24" s="23" t="s">
        <v>277</v>
      </c>
      <c r="N24" s="24" t="s">
        <v>258</v>
      </c>
      <c r="O24" s="24"/>
      <c r="R24" s="23" t="s">
        <v>277</v>
      </c>
      <c r="AE24" s="24" t="s">
        <v>258</v>
      </c>
      <c r="AF24" s="24"/>
      <c r="AI24" s="23" t="s">
        <v>277</v>
      </c>
      <c r="AY24" s="24" t="s">
        <v>258</v>
      </c>
      <c r="AZ24" s="24"/>
    </row>
    <row r="25" spans="14:52" ht="18" customHeight="1">
      <c r="N25" s="24"/>
      <c r="O25" s="24"/>
      <c r="AE25" s="24"/>
      <c r="AF25" s="24"/>
      <c r="AY25" s="24"/>
      <c r="AZ25" s="24"/>
    </row>
    <row r="26" spans="1:55" s="433" customFormat="1" ht="21" customHeight="1">
      <c r="A26" s="426"/>
      <c r="B26" s="427" t="s">
        <v>283</v>
      </c>
      <c r="C26" s="428"/>
      <c r="D26" s="427" t="s">
        <v>284</v>
      </c>
      <c r="E26" s="428"/>
      <c r="F26" s="427" t="s">
        <v>285</v>
      </c>
      <c r="G26" s="428"/>
      <c r="H26" s="427" t="s">
        <v>286</v>
      </c>
      <c r="I26" s="428"/>
      <c r="J26" s="427" t="s">
        <v>287</v>
      </c>
      <c r="K26" s="428"/>
      <c r="L26" s="427" t="s">
        <v>288</v>
      </c>
      <c r="M26" s="428"/>
      <c r="N26" s="427" t="s">
        <v>289</v>
      </c>
      <c r="O26" s="428"/>
      <c r="P26" s="427" t="s">
        <v>259</v>
      </c>
      <c r="Q26" s="428"/>
      <c r="R26" s="426"/>
      <c r="S26" s="427" t="s">
        <v>283</v>
      </c>
      <c r="T26" s="428"/>
      <c r="U26" s="427" t="s">
        <v>284</v>
      </c>
      <c r="V26" s="428"/>
      <c r="W26" s="427" t="s">
        <v>285</v>
      </c>
      <c r="X26" s="428"/>
      <c r="Y26" s="427" t="s">
        <v>286</v>
      </c>
      <c r="Z26" s="428"/>
      <c r="AA26" s="427" t="s">
        <v>287</v>
      </c>
      <c r="AB26" s="428"/>
      <c r="AC26" s="427" t="s">
        <v>288</v>
      </c>
      <c r="AD26" s="428"/>
      <c r="AE26" s="427" t="s">
        <v>289</v>
      </c>
      <c r="AF26" s="428"/>
      <c r="AG26" s="427" t="s">
        <v>259</v>
      </c>
      <c r="AH26" s="428"/>
      <c r="AI26" s="426"/>
      <c r="AJ26" s="541" t="s">
        <v>290</v>
      </c>
      <c r="AK26" s="562"/>
      <c r="AL26" s="562"/>
      <c r="AM26" s="562"/>
      <c r="AN26" s="562"/>
      <c r="AO26" s="562"/>
      <c r="AP26" s="562"/>
      <c r="AQ26" s="563"/>
      <c r="AR26" s="431" t="s">
        <v>5</v>
      </c>
      <c r="AS26" s="421"/>
      <c r="AT26" s="432"/>
      <c r="AU26" s="412" t="s">
        <v>534</v>
      </c>
      <c r="AV26" s="413"/>
      <c r="AW26" s="411"/>
      <c r="AX26" s="414"/>
      <c r="AY26" s="421"/>
      <c r="AZ26" s="399" t="s">
        <v>385</v>
      </c>
      <c r="BA26" s="412" t="s">
        <v>386</v>
      </c>
      <c r="BB26" s="400"/>
      <c r="BC26" s="417"/>
    </row>
    <row r="27" spans="1:55" s="433" customFormat="1" ht="24.75" customHeight="1">
      <c r="A27" s="434" t="s">
        <v>557</v>
      </c>
      <c r="B27" s="435" t="s">
        <v>299</v>
      </c>
      <c r="C27" s="435" t="s">
        <v>265</v>
      </c>
      <c r="D27" s="435" t="s">
        <v>299</v>
      </c>
      <c r="E27" s="435" t="s">
        <v>265</v>
      </c>
      <c r="F27" s="435" t="s">
        <v>299</v>
      </c>
      <c r="G27" s="435" t="s">
        <v>265</v>
      </c>
      <c r="H27" s="435" t="s">
        <v>299</v>
      </c>
      <c r="I27" s="435" t="s">
        <v>265</v>
      </c>
      <c r="J27" s="435" t="s">
        <v>299</v>
      </c>
      <c r="K27" s="435" t="s">
        <v>265</v>
      </c>
      <c r="L27" s="436" t="s">
        <v>299</v>
      </c>
      <c r="M27" s="436" t="s">
        <v>265</v>
      </c>
      <c r="N27" s="436" t="s">
        <v>299</v>
      </c>
      <c r="O27" s="435" t="s">
        <v>265</v>
      </c>
      <c r="P27" s="435" t="s">
        <v>299</v>
      </c>
      <c r="Q27" s="435" t="s">
        <v>265</v>
      </c>
      <c r="R27" s="434" t="s">
        <v>557</v>
      </c>
      <c r="S27" s="435" t="s">
        <v>299</v>
      </c>
      <c r="T27" s="435" t="s">
        <v>265</v>
      </c>
      <c r="U27" s="435" t="s">
        <v>299</v>
      </c>
      <c r="V27" s="435" t="s">
        <v>265</v>
      </c>
      <c r="W27" s="435" t="s">
        <v>299</v>
      </c>
      <c r="X27" s="435" t="s">
        <v>265</v>
      </c>
      <c r="Y27" s="435" t="s">
        <v>299</v>
      </c>
      <c r="Z27" s="435" t="s">
        <v>265</v>
      </c>
      <c r="AA27" s="435" t="s">
        <v>299</v>
      </c>
      <c r="AB27" s="435" t="s">
        <v>265</v>
      </c>
      <c r="AC27" s="436" t="s">
        <v>299</v>
      </c>
      <c r="AD27" s="436" t="s">
        <v>265</v>
      </c>
      <c r="AE27" s="436" t="s">
        <v>299</v>
      </c>
      <c r="AF27" s="435" t="s">
        <v>265</v>
      </c>
      <c r="AG27" s="435" t="s">
        <v>299</v>
      </c>
      <c r="AH27" s="435" t="s">
        <v>265</v>
      </c>
      <c r="AI27" s="438" t="s">
        <v>557</v>
      </c>
      <c r="AJ27" s="238" t="s">
        <v>283</v>
      </c>
      <c r="AK27" s="238" t="s">
        <v>291</v>
      </c>
      <c r="AL27" s="238" t="s">
        <v>292</v>
      </c>
      <c r="AM27" s="238" t="s">
        <v>293</v>
      </c>
      <c r="AN27" s="238" t="s">
        <v>294</v>
      </c>
      <c r="AO27" s="238" t="s">
        <v>295</v>
      </c>
      <c r="AP27" s="238" t="s">
        <v>296</v>
      </c>
      <c r="AQ27" s="237" t="s">
        <v>266</v>
      </c>
      <c r="AR27" s="442" t="s">
        <v>393</v>
      </c>
      <c r="AS27" s="347" t="s">
        <v>394</v>
      </c>
      <c r="AT27" s="443" t="s">
        <v>392</v>
      </c>
      <c r="AU27" s="444" t="s">
        <v>533</v>
      </c>
      <c r="AV27" s="347" t="s">
        <v>395</v>
      </c>
      <c r="AW27" s="347" t="s">
        <v>276</v>
      </c>
      <c r="AX27" s="347" t="s">
        <v>396</v>
      </c>
      <c r="AY27" s="348" t="s">
        <v>397</v>
      </c>
      <c r="AZ27" s="349" t="s">
        <v>128</v>
      </c>
      <c r="BA27" s="350" t="s">
        <v>143</v>
      </c>
      <c r="BB27" s="351" t="s">
        <v>138</v>
      </c>
      <c r="BC27" s="350" t="s">
        <v>144</v>
      </c>
    </row>
    <row r="28" spans="1:55" ht="12.75">
      <c r="A28" s="10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10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213"/>
      <c r="AG28" s="72"/>
      <c r="AH28" s="72"/>
      <c r="AI28" s="7"/>
      <c r="AJ28" s="119"/>
      <c r="AK28" s="119"/>
      <c r="AL28" s="119"/>
      <c r="AM28" s="119"/>
      <c r="AN28" s="119"/>
      <c r="AO28" s="119"/>
      <c r="AP28" s="119"/>
      <c r="AQ28" s="119"/>
      <c r="AR28" s="91"/>
      <c r="AS28" s="92"/>
      <c r="AT28" s="218"/>
      <c r="AU28" s="219"/>
      <c r="AV28" s="220"/>
      <c r="AW28" s="221"/>
      <c r="AX28" s="222"/>
      <c r="AY28" s="75"/>
      <c r="AZ28" s="91"/>
      <c r="BA28" s="7"/>
      <c r="BB28" s="174"/>
      <c r="BC28" s="174"/>
    </row>
    <row r="29" spans="1:55" ht="18" customHeight="1">
      <c r="A29" s="9" t="s">
        <v>267</v>
      </c>
      <c r="B29" s="9">
        <f aca="true" t="shared" si="3" ref="B29:O29">SUM(B31:B36)</f>
        <v>22134</v>
      </c>
      <c r="C29" s="9">
        <f t="shared" si="3"/>
        <v>11867</v>
      </c>
      <c r="D29" s="9">
        <f t="shared" si="3"/>
        <v>7347</v>
      </c>
      <c r="E29" s="9">
        <f t="shared" si="3"/>
        <v>4298</v>
      </c>
      <c r="F29" s="9">
        <f t="shared" si="3"/>
        <v>2657</v>
      </c>
      <c r="G29" s="9">
        <f t="shared" si="3"/>
        <v>1331</v>
      </c>
      <c r="H29" s="9">
        <f t="shared" si="3"/>
        <v>4230</v>
      </c>
      <c r="I29" s="9">
        <f t="shared" si="3"/>
        <v>1979</v>
      </c>
      <c r="J29" s="9">
        <f t="shared" si="3"/>
        <v>11410</v>
      </c>
      <c r="K29" s="9">
        <f t="shared" si="3"/>
        <v>6303</v>
      </c>
      <c r="L29" s="9">
        <f t="shared" si="3"/>
        <v>1563</v>
      </c>
      <c r="M29" s="9">
        <f t="shared" si="3"/>
        <v>550</v>
      </c>
      <c r="N29" s="9">
        <f t="shared" si="3"/>
        <v>3254</v>
      </c>
      <c r="O29" s="9">
        <f t="shared" si="3"/>
        <v>1377</v>
      </c>
      <c r="P29" s="9">
        <f>SUM(P31:P36)</f>
        <v>52595</v>
      </c>
      <c r="Q29" s="9">
        <f>SUM(Q31:Q36)</f>
        <v>27705</v>
      </c>
      <c r="R29" s="9" t="s">
        <v>267</v>
      </c>
      <c r="S29" s="9">
        <f aca="true" t="shared" si="4" ref="S29:AE29">SUM(S31:S36)</f>
        <v>864</v>
      </c>
      <c r="T29" s="9">
        <f t="shared" si="4"/>
        <v>445</v>
      </c>
      <c r="U29" s="9">
        <f t="shared" si="4"/>
        <v>198</v>
      </c>
      <c r="V29" s="9">
        <f t="shared" si="4"/>
        <v>88</v>
      </c>
      <c r="W29" s="9">
        <f t="shared" si="4"/>
        <v>59</v>
      </c>
      <c r="X29" s="9">
        <f t="shared" si="4"/>
        <v>26</v>
      </c>
      <c r="Y29" s="9">
        <f t="shared" si="4"/>
        <v>122</v>
      </c>
      <c r="Z29" s="9">
        <f t="shared" si="4"/>
        <v>46</v>
      </c>
      <c r="AA29" s="9">
        <f t="shared" si="4"/>
        <v>2513</v>
      </c>
      <c r="AB29" s="9">
        <f t="shared" si="4"/>
        <v>1346</v>
      </c>
      <c r="AC29" s="9">
        <f t="shared" si="4"/>
        <v>325</v>
      </c>
      <c r="AD29" s="9">
        <f t="shared" si="4"/>
        <v>89</v>
      </c>
      <c r="AE29" s="9">
        <f t="shared" si="4"/>
        <v>864</v>
      </c>
      <c r="AF29" s="9">
        <f>SUM(AF31:AF36)</f>
        <v>352</v>
      </c>
      <c r="AG29" s="9">
        <f>SUM(AG31:AG36)</f>
        <v>4945</v>
      </c>
      <c r="AH29" s="9">
        <f>SUM(AH31:AH36)</f>
        <v>2392</v>
      </c>
      <c r="AI29" s="9" t="s">
        <v>267</v>
      </c>
      <c r="AJ29" s="9">
        <f aca="true" t="shared" si="5" ref="AJ29:BA29">SUM(AJ31:AJ36)</f>
        <v>480</v>
      </c>
      <c r="AK29" s="9">
        <f t="shared" si="5"/>
        <v>221</v>
      </c>
      <c r="AL29" s="9">
        <f t="shared" si="5"/>
        <v>82</v>
      </c>
      <c r="AM29" s="9">
        <f t="shared" si="5"/>
        <v>124</v>
      </c>
      <c r="AN29" s="9">
        <f t="shared" si="5"/>
        <v>314</v>
      </c>
      <c r="AO29" s="9">
        <f t="shared" si="5"/>
        <v>76</v>
      </c>
      <c r="AP29" s="9">
        <f t="shared" si="5"/>
        <v>139</v>
      </c>
      <c r="AQ29" s="9">
        <f>SUM(AQ31:AQ36)</f>
        <v>1436</v>
      </c>
      <c r="AR29" s="9">
        <f t="shared" si="5"/>
        <v>1387</v>
      </c>
      <c r="AS29" s="9">
        <f>SUM(AS31:AS36)</f>
        <v>105</v>
      </c>
      <c r="AT29" s="9">
        <f>SUM(AT31:AT36)</f>
        <v>1492</v>
      </c>
      <c r="AU29" s="9">
        <f t="shared" si="5"/>
        <v>0</v>
      </c>
      <c r="AV29" s="9">
        <f t="shared" si="5"/>
        <v>0</v>
      </c>
      <c r="AW29" s="9">
        <f t="shared" si="5"/>
        <v>0</v>
      </c>
      <c r="AX29" s="9">
        <f t="shared" si="5"/>
        <v>0</v>
      </c>
      <c r="AY29" s="9">
        <f t="shared" si="5"/>
        <v>3929</v>
      </c>
      <c r="AZ29" s="9">
        <f t="shared" si="5"/>
        <v>697</v>
      </c>
      <c r="BA29" s="9">
        <f t="shared" si="5"/>
        <v>311</v>
      </c>
      <c r="BB29" s="9">
        <f>SUM(BB31:BB36)</f>
        <v>301</v>
      </c>
      <c r="BC29" s="9">
        <f>SUM(BC31:BC36)</f>
        <v>10</v>
      </c>
    </row>
    <row r="30" spans="1:55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9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41"/>
      <c r="AK30" s="10"/>
      <c r="AL30" s="41"/>
      <c r="AM30" s="10"/>
      <c r="AN30" s="41"/>
      <c r="AO30" s="10"/>
      <c r="AP30" s="41"/>
      <c r="AQ30" s="10"/>
      <c r="AR30" s="45"/>
      <c r="AS30" s="41"/>
      <c r="AT30" s="10"/>
      <c r="AU30" s="10"/>
      <c r="AV30" s="41"/>
      <c r="AW30" s="10"/>
      <c r="AX30" s="10"/>
      <c r="AY30" s="41"/>
      <c r="AZ30" s="10"/>
      <c r="BA30" s="223"/>
      <c r="BB30" s="223"/>
      <c r="BC30" s="223"/>
    </row>
    <row r="31" spans="1:55" ht="21.75" customHeight="1">
      <c r="A31" s="10" t="s">
        <v>278</v>
      </c>
      <c r="B31" s="60">
        <f>+'Niv3 pr'!B10</f>
        <v>12937</v>
      </c>
      <c r="C31" s="60">
        <f>+'Niv3 pr'!C10</f>
        <v>7038</v>
      </c>
      <c r="D31" s="60">
        <f>+'Niv3 pr'!D10</f>
        <v>4097</v>
      </c>
      <c r="E31" s="60">
        <f>+'Niv3 pr'!E10</f>
        <v>2419</v>
      </c>
      <c r="F31" s="60">
        <f>+'Niv3 pr'!F10</f>
        <v>2110</v>
      </c>
      <c r="G31" s="60">
        <f>+'Niv3 pr'!G10</f>
        <v>1039</v>
      </c>
      <c r="H31" s="60">
        <f>+'Niv3 pr'!H10</f>
        <v>1970</v>
      </c>
      <c r="I31" s="60">
        <f>+'Niv3 pr'!I10</f>
        <v>1022</v>
      </c>
      <c r="J31" s="60">
        <f>+'Niv3 pr'!J10</f>
        <v>6769</v>
      </c>
      <c r="K31" s="60">
        <f>+'Niv3 pr'!K10</f>
        <v>3746</v>
      </c>
      <c r="L31" s="60">
        <f>+'Niv3 pr'!L10</f>
        <v>1242</v>
      </c>
      <c r="M31" s="60">
        <f>+'Niv3 pr'!M10</f>
        <v>414</v>
      </c>
      <c r="N31" s="60">
        <f>+'Niv3 pr'!N10</f>
        <v>1821</v>
      </c>
      <c r="O31" s="60">
        <f>+'Niv3 pr'!O10</f>
        <v>828</v>
      </c>
      <c r="P31" s="86">
        <f>+'Niv3 pr'!P10</f>
        <v>30946</v>
      </c>
      <c r="Q31" s="86">
        <f>+'Niv3 pr'!Q10</f>
        <v>16506</v>
      </c>
      <c r="R31" s="10" t="s">
        <v>278</v>
      </c>
      <c r="S31" s="60">
        <f>+'Niv3 pr'!S10</f>
        <v>465</v>
      </c>
      <c r="T31" s="60">
        <f>+'Niv3 pr'!T10</f>
        <v>234</v>
      </c>
      <c r="U31" s="60">
        <f>+'Niv3 pr'!U10</f>
        <v>91</v>
      </c>
      <c r="V31" s="60">
        <f>+'Niv3 pr'!V10</f>
        <v>41</v>
      </c>
      <c r="W31" s="60">
        <f>+'Niv3 pr'!W10</f>
        <v>41</v>
      </c>
      <c r="X31" s="60">
        <f>+'Niv3 pr'!X10</f>
        <v>22</v>
      </c>
      <c r="Y31" s="60">
        <f>+'Niv3 pr'!Y10</f>
        <v>59</v>
      </c>
      <c r="Z31" s="60">
        <f>+'Niv3 pr'!Z10</f>
        <v>27</v>
      </c>
      <c r="AA31" s="60">
        <f>+'Niv3 pr'!AA10</f>
        <v>1320</v>
      </c>
      <c r="AB31" s="60">
        <f>+'Niv3 pr'!AB10</f>
        <v>709</v>
      </c>
      <c r="AC31" s="60">
        <f>+'Niv3 pr'!AC10</f>
        <v>264</v>
      </c>
      <c r="AD31" s="60">
        <f>+'Niv3 pr'!AD10</f>
        <v>65</v>
      </c>
      <c r="AE31" s="60">
        <f>+'Niv3 pr'!AE10</f>
        <v>476</v>
      </c>
      <c r="AF31" s="60">
        <f>+'Niv3 pr'!AF10</f>
        <v>200</v>
      </c>
      <c r="AG31" s="9">
        <f>+'Niv3 pr'!AG10</f>
        <v>2716</v>
      </c>
      <c r="AH31" s="9">
        <f>+'Niv3 pr'!AH10</f>
        <v>1298</v>
      </c>
      <c r="AI31" s="10" t="s">
        <v>278</v>
      </c>
      <c r="AJ31" s="60">
        <f>+'Niv3 pr'!AJ10</f>
        <v>301</v>
      </c>
      <c r="AK31" s="60">
        <f>+'Niv3 pr'!AK10</f>
        <v>138</v>
      </c>
      <c r="AL31" s="60">
        <f>+'Niv3 pr'!AL10</f>
        <v>64</v>
      </c>
      <c r="AM31" s="60">
        <f>+'Niv3 pr'!AM10</f>
        <v>64</v>
      </c>
      <c r="AN31" s="60">
        <f>+'Niv3 pr'!AN10</f>
        <v>204</v>
      </c>
      <c r="AO31" s="60">
        <f>+'Niv3 pr'!AO10</f>
        <v>60</v>
      </c>
      <c r="AP31" s="60">
        <f>+'Niv3 pr'!AP10</f>
        <v>84</v>
      </c>
      <c r="AQ31" s="60">
        <f>+'Niv3 pr'!AQ10</f>
        <v>915</v>
      </c>
      <c r="AR31" s="60">
        <f>+'Niv3 pr'!AR10</f>
        <v>888</v>
      </c>
      <c r="AS31" s="60">
        <f>+'Niv3 pr'!AS10</f>
        <v>86</v>
      </c>
      <c r="AT31" s="60">
        <f>+'Niv3 pr'!AT10</f>
        <v>974</v>
      </c>
      <c r="AU31" s="60">
        <f>+'Niv3 pr'!AU10</f>
        <v>0</v>
      </c>
      <c r="AV31" s="60">
        <f>+'Niv3 pr'!AV10</f>
        <v>0</v>
      </c>
      <c r="AW31" s="60">
        <f>+'Niv3 pr'!AW10</f>
        <v>0</v>
      </c>
      <c r="AX31" s="60">
        <v>0</v>
      </c>
      <c r="AY31" s="60">
        <f>+'Niv3 pr'!AY10</f>
        <v>2649</v>
      </c>
      <c r="AZ31" s="60">
        <f>+'Niv3 pr'!AZ10</f>
        <v>491</v>
      </c>
      <c r="BA31" s="60">
        <f>+'Niv3 pr'!BA10</f>
        <v>206</v>
      </c>
      <c r="BB31" s="60">
        <f>+'Niv3 pr'!BB10</f>
        <v>200</v>
      </c>
      <c r="BC31" s="60">
        <f>+'Niv3 pr'!BC10</f>
        <v>6</v>
      </c>
    </row>
    <row r="32" spans="1:55" ht="21.75" customHeight="1">
      <c r="A32" s="10" t="s">
        <v>282</v>
      </c>
      <c r="B32" s="60">
        <f>+'Niv3 pr'!B42</f>
        <v>1495</v>
      </c>
      <c r="C32" s="60">
        <f>+'Niv3 pr'!C42</f>
        <v>756</v>
      </c>
      <c r="D32" s="60">
        <f>+'Niv3 pr'!D42</f>
        <v>599</v>
      </c>
      <c r="E32" s="60">
        <f>+'Niv3 pr'!E42</f>
        <v>351</v>
      </c>
      <c r="F32" s="60">
        <f>+'Niv3 pr'!F42</f>
        <v>19</v>
      </c>
      <c r="G32" s="60">
        <f>+'Niv3 pr'!G42</f>
        <v>7</v>
      </c>
      <c r="H32" s="60">
        <f>+'Niv3 pr'!H42</f>
        <v>276</v>
      </c>
      <c r="I32" s="60">
        <f>+'Niv3 pr'!I42</f>
        <v>119</v>
      </c>
      <c r="J32" s="60">
        <f>+'Niv3 pr'!J42</f>
        <v>734</v>
      </c>
      <c r="K32" s="60">
        <f>+'Niv3 pr'!K42</f>
        <v>367</v>
      </c>
      <c r="L32" s="60">
        <f>+'Niv3 pr'!L42</f>
        <v>9</v>
      </c>
      <c r="M32" s="60">
        <f>+'Niv3 pr'!M42</f>
        <v>4</v>
      </c>
      <c r="N32" s="60">
        <f>+'Niv3 pr'!N42</f>
        <v>168</v>
      </c>
      <c r="O32" s="60">
        <f>+'Niv3 pr'!O42</f>
        <v>47</v>
      </c>
      <c r="P32" s="9">
        <f>+B32+D32+F32+H32+J32+L32+N32</f>
        <v>3300</v>
      </c>
      <c r="Q32" s="9">
        <f>+'Niv3 pr'!Q42</f>
        <v>1651</v>
      </c>
      <c r="R32" s="10" t="s">
        <v>282</v>
      </c>
      <c r="S32" s="60">
        <f>+'Niv3 pr'!S42</f>
        <v>34</v>
      </c>
      <c r="T32" s="60">
        <f>+'Niv3 pr'!T42</f>
        <v>19</v>
      </c>
      <c r="U32" s="60">
        <f>+'Niv3 pr'!U42</f>
        <v>9</v>
      </c>
      <c r="V32" s="60">
        <f>+'Niv3 pr'!V42</f>
        <v>4</v>
      </c>
      <c r="W32" s="60">
        <f>+'Niv3 pr'!W42</f>
        <v>0</v>
      </c>
      <c r="X32" s="60">
        <f>+'Niv3 pr'!X42</f>
        <v>0</v>
      </c>
      <c r="Y32" s="60">
        <f>+'Niv3 pr'!Y42</f>
        <v>1</v>
      </c>
      <c r="Z32" s="60">
        <f>+'Niv3 pr'!Z42</f>
        <v>0</v>
      </c>
      <c r="AA32" s="60">
        <f>+'Niv3 pr'!AA42</f>
        <v>184</v>
      </c>
      <c r="AB32" s="60">
        <f>+'Niv3 pr'!AB42</f>
        <v>92</v>
      </c>
      <c r="AC32" s="60">
        <f>+'Niv3 pr'!AC42</f>
        <v>2</v>
      </c>
      <c r="AD32" s="60">
        <f>+'Niv3 pr'!AD42</f>
        <v>0</v>
      </c>
      <c r="AE32" s="60">
        <f>+'Niv3 pr'!AE42</f>
        <v>52</v>
      </c>
      <c r="AF32" s="60">
        <f>+'Niv3 pr'!AF42</f>
        <v>13</v>
      </c>
      <c r="AG32" s="9">
        <f>+'Niv3 pr'!AG42</f>
        <v>282</v>
      </c>
      <c r="AH32" s="9">
        <f>+'Niv3 pr'!AH42</f>
        <v>128</v>
      </c>
      <c r="AI32" s="10" t="s">
        <v>282</v>
      </c>
      <c r="AJ32" s="60">
        <f>+'Niv3 pr'!AJ42</f>
        <v>29</v>
      </c>
      <c r="AK32" s="60">
        <f>+'Niv3 pr'!AK42</f>
        <v>18</v>
      </c>
      <c r="AL32" s="60">
        <f>+'Niv3 pr'!AL42</f>
        <v>1</v>
      </c>
      <c r="AM32" s="60">
        <f>+'Niv3 pr'!AM42</f>
        <v>10</v>
      </c>
      <c r="AN32" s="60">
        <f>+'Niv3 pr'!AN42</f>
        <v>21</v>
      </c>
      <c r="AO32" s="60">
        <f>+'Niv3 pr'!AO42</f>
        <v>1</v>
      </c>
      <c r="AP32" s="60">
        <f>+'Niv3 pr'!AP42</f>
        <v>10</v>
      </c>
      <c r="AQ32" s="60">
        <f>+'Niv3 pr'!AQ42</f>
        <v>90</v>
      </c>
      <c r="AR32" s="60">
        <f>+'Niv3 pr'!AR42</f>
        <v>72</v>
      </c>
      <c r="AS32" s="60">
        <f>+'Niv3 pr'!AS42</f>
        <v>7</v>
      </c>
      <c r="AT32" s="60">
        <f>+'Niv3 pr'!AT42</f>
        <v>79</v>
      </c>
      <c r="AU32" s="60">
        <f>+'Niv3 pr'!AU42</f>
        <v>0</v>
      </c>
      <c r="AV32" s="60">
        <f>+'Niv3 pr'!AV42</f>
        <v>0</v>
      </c>
      <c r="AW32" s="60">
        <f>+'Niv3 pr'!AW42</f>
        <v>0</v>
      </c>
      <c r="AX32" s="60">
        <v>0</v>
      </c>
      <c r="AY32" s="60">
        <f>+'Niv3 pr'!AY42</f>
        <v>267</v>
      </c>
      <c r="AZ32" s="60">
        <f>+'Niv3 pr'!AZ42</f>
        <v>48</v>
      </c>
      <c r="BA32" s="60">
        <f>+'Niv3 pr'!BA42</f>
        <v>25</v>
      </c>
      <c r="BB32" s="60">
        <f>+'Niv3 pr'!BB42</f>
        <v>23</v>
      </c>
      <c r="BC32" s="60">
        <f>+'Niv3 pr'!BC42</f>
        <v>2</v>
      </c>
    </row>
    <row r="33" spans="1:55" ht="21.75" customHeight="1">
      <c r="A33" s="10" t="s">
        <v>279</v>
      </c>
      <c r="B33" s="60">
        <f>+'Niv3 pr'!B63</f>
        <v>2425</v>
      </c>
      <c r="C33" s="60">
        <f>+'Niv3 pr'!C63</f>
        <v>1346</v>
      </c>
      <c r="D33" s="60">
        <f>+'Niv3 pr'!D63</f>
        <v>952</v>
      </c>
      <c r="E33" s="60">
        <f>+'Niv3 pr'!E63</f>
        <v>535</v>
      </c>
      <c r="F33" s="60">
        <f>+'Niv3 pr'!F63</f>
        <v>270</v>
      </c>
      <c r="G33" s="60">
        <f>+'Niv3 pr'!G63</f>
        <v>142</v>
      </c>
      <c r="H33" s="60">
        <f>+'Niv3 pr'!H63</f>
        <v>545</v>
      </c>
      <c r="I33" s="60">
        <f>+'Niv3 pr'!I63</f>
        <v>232</v>
      </c>
      <c r="J33" s="60">
        <f>+'Niv3 pr'!J63</f>
        <v>1409</v>
      </c>
      <c r="K33" s="60">
        <f>+'Niv3 pr'!K63</f>
        <v>761</v>
      </c>
      <c r="L33" s="60">
        <f>+'Niv3 pr'!L63</f>
        <v>208</v>
      </c>
      <c r="M33" s="60">
        <f>+'Niv3 pr'!M63</f>
        <v>93</v>
      </c>
      <c r="N33" s="60">
        <f>+'Niv3 pr'!N63</f>
        <v>269</v>
      </c>
      <c r="O33" s="60">
        <f>+'Niv3 pr'!O63</f>
        <v>116</v>
      </c>
      <c r="P33" s="9">
        <f>+B33+D33+F33+H33+J33+L33+N33</f>
        <v>6078</v>
      </c>
      <c r="Q33" s="9">
        <f>+'Niv3 pr'!Q63</f>
        <v>3225</v>
      </c>
      <c r="R33" s="10" t="s">
        <v>279</v>
      </c>
      <c r="S33" s="60">
        <f>+'Niv3 pr'!S63</f>
        <v>125</v>
      </c>
      <c r="T33" s="60">
        <f>+'Niv3 pr'!T63</f>
        <v>74</v>
      </c>
      <c r="U33" s="60">
        <f>+'Niv3 pr'!U63</f>
        <v>37</v>
      </c>
      <c r="V33" s="60">
        <f>+'Niv3 pr'!V63</f>
        <v>16</v>
      </c>
      <c r="W33" s="60">
        <f>+'Niv3 pr'!W63</f>
        <v>10</v>
      </c>
      <c r="X33" s="60">
        <f>+'Niv3 pr'!X63</f>
        <v>1</v>
      </c>
      <c r="Y33" s="60">
        <f>+'Niv3 pr'!Y63</f>
        <v>12</v>
      </c>
      <c r="Z33" s="60">
        <f>+'Niv3 pr'!Z63</f>
        <v>2</v>
      </c>
      <c r="AA33" s="60">
        <f>+'Niv3 pr'!AA63</f>
        <v>331</v>
      </c>
      <c r="AB33" s="60">
        <f>+'Niv3 pr'!AB63</f>
        <v>167</v>
      </c>
      <c r="AC33" s="60">
        <f>+'Niv3 pr'!AC63</f>
        <v>40</v>
      </c>
      <c r="AD33" s="60">
        <f>+'Niv3 pr'!AD63</f>
        <v>23</v>
      </c>
      <c r="AE33" s="60">
        <f>+'Niv3 pr'!AE63</f>
        <v>59</v>
      </c>
      <c r="AF33" s="60">
        <f>+'Niv3 pr'!AF63</f>
        <v>28</v>
      </c>
      <c r="AG33" s="9">
        <f>+'Niv3 pr'!AG63</f>
        <v>614</v>
      </c>
      <c r="AH33" s="9">
        <f>+'Niv3 pr'!AH63</f>
        <v>311</v>
      </c>
      <c r="AI33" s="10" t="s">
        <v>279</v>
      </c>
      <c r="AJ33" s="60">
        <f>+'Niv3 pr'!AJ63</f>
        <v>48</v>
      </c>
      <c r="AK33" s="60">
        <f>+'Niv3 pr'!AK63</f>
        <v>23</v>
      </c>
      <c r="AL33" s="60">
        <f>+'Niv3 pr'!AL63</f>
        <v>9</v>
      </c>
      <c r="AM33" s="60">
        <f>+'Niv3 pr'!AM63</f>
        <v>15</v>
      </c>
      <c r="AN33" s="60">
        <f>+'Niv3 pr'!AN63</f>
        <v>29</v>
      </c>
      <c r="AO33" s="60">
        <f>+'Niv3 pr'!AO63</f>
        <v>8</v>
      </c>
      <c r="AP33" s="60">
        <f>+'Niv3 pr'!AP63</f>
        <v>10</v>
      </c>
      <c r="AQ33" s="60">
        <f>+'Niv3 pr'!AQ63</f>
        <v>142</v>
      </c>
      <c r="AR33" s="60">
        <f>+'Niv3 pr'!AR63</f>
        <v>153</v>
      </c>
      <c r="AS33" s="60">
        <f>+'Niv3 pr'!AS63</f>
        <v>0</v>
      </c>
      <c r="AT33" s="60">
        <f>+'Niv3 pr'!AT63</f>
        <v>153</v>
      </c>
      <c r="AU33" s="60">
        <f>+'Niv3 pr'!AU63</f>
        <v>0</v>
      </c>
      <c r="AV33" s="60">
        <f>+'Niv3 pr'!AV63</f>
        <v>0</v>
      </c>
      <c r="AW33" s="60">
        <f>+'Niv3 pr'!AW63</f>
        <v>0</v>
      </c>
      <c r="AX33" s="60">
        <v>0</v>
      </c>
      <c r="AY33" s="60">
        <f>+'Niv3 pr'!AY63</f>
        <v>316</v>
      </c>
      <c r="AZ33" s="60">
        <f>+'Niv3 pr'!AZ63</f>
        <v>51</v>
      </c>
      <c r="BA33" s="60">
        <f>+'Niv3 pr'!BA63</f>
        <v>26</v>
      </c>
      <c r="BB33" s="60">
        <f>+'Niv3 pr'!BB63</f>
        <v>25</v>
      </c>
      <c r="BC33" s="60">
        <f>+'Niv3 pr'!BC63</f>
        <v>1</v>
      </c>
    </row>
    <row r="34" spans="1:55" ht="21.75" customHeight="1">
      <c r="A34" s="10" t="s">
        <v>280</v>
      </c>
      <c r="B34" s="60">
        <f>+'Niv3 pr'!B100</f>
        <v>1489</v>
      </c>
      <c r="C34" s="60">
        <f>+'Niv3 pr'!C100</f>
        <v>752</v>
      </c>
      <c r="D34" s="60">
        <f>+'Niv3 pr'!D100</f>
        <v>467</v>
      </c>
      <c r="E34" s="60">
        <f>+'Niv3 pr'!E100</f>
        <v>270</v>
      </c>
      <c r="F34" s="60">
        <f>+'Niv3 pr'!F100</f>
        <v>51</v>
      </c>
      <c r="G34" s="60">
        <f>+'Niv3 pr'!G100</f>
        <v>27</v>
      </c>
      <c r="H34" s="60">
        <f>+'Niv3 pr'!H100</f>
        <v>427</v>
      </c>
      <c r="I34" s="60">
        <f>+'Niv3 pr'!I100</f>
        <v>173</v>
      </c>
      <c r="J34" s="60">
        <f>+'Niv3 pr'!J100</f>
        <v>697</v>
      </c>
      <c r="K34" s="60">
        <f>+'Niv3 pr'!K100</f>
        <v>370</v>
      </c>
      <c r="L34" s="60">
        <f>+'Niv3 pr'!L100</f>
        <v>19</v>
      </c>
      <c r="M34" s="60">
        <f>+'Niv3 pr'!M100</f>
        <v>8</v>
      </c>
      <c r="N34" s="60">
        <f>+'Niv3 pr'!N100</f>
        <v>311</v>
      </c>
      <c r="O34" s="60">
        <f>+'Niv3 pr'!O100</f>
        <v>125</v>
      </c>
      <c r="P34" s="9">
        <f>+B34+D34+F34+H34+J34+L34+N34</f>
        <v>3461</v>
      </c>
      <c r="Q34" s="9">
        <f>+'Niv3 pr'!Q100</f>
        <v>1725</v>
      </c>
      <c r="R34" s="10" t="s">
        <v>280</v>
      </c>
      <c r="S34" s="60">
        <f>+'Niv3 pr'!S100</f>
        <v>113</v>
      </c>
      <c r="T34" s="60">
        <f>+'Niv3 pr'!T100</f>
        <v>56</v>
      </c>
      <c r="U34" s="60">
        <f>+'Niv3 pr'!U100</f>
        <v>15</v>
      </c>
      <c r="V34" s="60">
        <f>+'Niv3 pr'!V100</f>
        <v>7</v>
      </c>
      <c r="W34" s="60">
        <f>+'Niv3 pr'!W100</f>
        <v>0</v>
      </c>
      <c r="X34" s="60">
        <f>+'Niv3 pr'!X100</f>
        <v>0</v>
      </c>
      <c r="Y34" s="60">
        <f>+'Niv3 pr'!Y100</f>
        <v>27</v>
      </c>
      <c r="Z34" s="60">
        <f>+'Niv3 pr'!Z100</f>
        <v>9</v>
      </c>
      <c r="AA34" s="60">
        <f>+'Niv3 pr'!AA100</f>
        <v>197</v>
      </c>
      <c r="AB34" s="60">
        <f>+'Niv3 pr'!AB100</f>
        <v>107</v>
      </c>
      <c r="AC34" s="60">
        <f>+'Niv3 pr'!AC100</f>
        <v>3</v>
      </c>
      <c r="AD34" s="60">
        <f>+'Niv3 pr'!AD100</f>
        <v>1</v>
      </c>
      <c r="AE34" s="60">
        <f>+'Niv3 pr'!AE100</f>
        <v>72</v>
      </c>
      <c r="AF34" s="60">
        <f>+'Niv3 pr'!AF100</f>
        <v>28</v>
      </c>
      <c r="AG34" s="9">
        <f>+'Niv3 pr'!AG100</f>
        <v>427</v>
      </c>
      <c r="AH34" s="9">
        <f>+'Niv3 pr'!AH100</f>
        <v>208</v>
      </c>
      <c r="AI34" s="10" t="s">
        <v>280</v>
      </c>
      <c r="AJ34" s="60">
        <f>+'Niv3 pr'!AJ100</f>
        <v>31</v>
      </c>
      <c r="AK34" s="60">
        <f>+'Niv3 pr'!AK100</f>
        <v>13</v>
      </c>
      <c r="AL34" s="60">
        <f>+'Niv3 pr'!AL100</f>
        <v>2</v>
      </c>
      <c r="AM34" s="60">
        <f>+'Niv3 pr'!AM100</f>
        <v>12</v>
      </c>
      <c r="AN34" s="60">
        <f>+'Niv3 pr'!AN100</f>
        <v>18</v>
      </c>
      <c r="AO34" s="60">
        <f>+'Niv3 pr'!AO100</f>
        <v>2</v>
      </c>
      <c r="AP34" s="60">
        <f>+'Niv3 pr'!AP100</f>
        <v>10</v>
      </c>
      <c r="AQ34" s="60">
        <f>+'Niv3 pr'!AQ100</f>
        <v>88</v>
      </c>
      <c r="AR34" s="60">
        <f>+'Niv3 pr'!AR100</f>
        <v>72</v>
      </c>
      <c r="AS34" s="60">
        <f>+'Niv3 pr'!AS100</f>
        <v>6</v>
      </c>
      <c r="AT34" s="60">
        <f>+'Niv3 pr'!AT100</f>
        <v>78</v>
      </c>
      <c r="AU34" s="60">
        <f>+'Niv3 pr'!AU100</f>
        <v>0</v>
      </c>
      <c r="AV34" s="60">
        <f>+'Niv3 pr'!AV100</f>
        <v>0</v>
      </c>
      <c r="AW34" s="60">
        <f>+'Niv3 pr'!AW100</f>
        <v>0</v>
      </c>
      <c r="AX34" s="60">
        <v>0</v>
      </c>
      <c r="AY34" s="60">
        <f>+'Niv3 pr'!AY100</f>
        <v>231</v>
      </c>
      <c r="AZ34" s="60">
        <f>+'Niv3 pr'!AZ100</f>
        <v>23</v>
      </c>
      <c r="BA34" s="60">
        <f>+'Niv3 pr'!BA100</f>
        <v>19</v>
      </c>
      <c r="BB34" s="60">
        <f>+'Niv3 pr'!BB100</f>
        <v>18</v>
      </c>
      <c r="BC34" s="60">
        <f>+'Niv3 pr'!BC100</f>
        <v>1</v>
      </c>
    </row>
    <row r="35" spans="1:55" ht="21.75" customHeight="1">
      <c r="A35" s="10" t="s">
        <v>297</v>
      </c>
      <c r="B35" s="60">
        <f>+'Niv3 pr'!B134</f>
        <v>2723</v>
      </c>
      <c r="C35" s="60">
        <f>+'Niv3 pr'!C134</f>
        <v>1400</v>
      </c>
      <c r="D35" s="60">
        <f>+'Niv3 pr'!D134</f>
        <v>861</v>
      </c>
      <c r="E35" s="60">
        <f>+'Niv3 pr'!E134</f>
        <v>499</v>
      </c>
      <c r="F35" s="60">
        <f>+'Niv3 pr'!F134</f>
        <v>144</v>
      </c>
      <c r="G35" s="60">
        <f>+'Niv3 pr'!G134</f>
        <v>69</v>
      </c>
      <c r="H35" s="60">
        <f>+'Niv3 pr'!H134</f>
        <v>685</v>
      </c>
      <c r="I35" s="60">
        <f>+'Niv3 pr'!I134</f>
        <v>299</v>
      </c>
      <c r="J35" s="60">
        <f>+'Niv3 pr'!J134</f>
        <v>1360</v>
      </c>
      <c r="K35" s="60">
        <f>+'Niv3 pr'!K134</f>
        <v>771</v>
      </c>
      <c r="L35" s="60">
        <f>+'Niv3 pr'!L134</f>
        <v>52</v>
      </c>
      <c r="M35" s="60">
        <f>+'Niv3 pr'!M134</f>
        <v>11</v>
      </c>
      <c r="N35" s="60">
        <f>+'Niv3 pr'!N134</f>
        <v>484</v>
      </c>
      <c r="O35" s="60">
        <f>+'Niv3 pr'!O134</f>
        <v>180</v>
      </c>
      <c r="P35" s="9">
        <f>+B35+D35+F35+H35+J35+L35+N35</f>
        <v>6309</v>
      </c>
      <c r="Q35" s="9">
        <f>+'Niv3 pr'!Q134</f>
        <v>3229</v>
      </c>
      <c r="R35" s="10" t="s">
        <v>297</v>
      </c>
      <c r="S35" s="60">
        <f>+'Niv3 pr'!S134</f>
        <v>65</v>
      </c>
      <c r="T35" s="60">
        <f>+'Niv3 pr'!T134</f>
        <v>26</v>
      </c>
      <c r="U35" s="60">
        <f>+'Niv3 pr'!U134</f>
        <v>38</v>
      </c>
      <c r="V35" s="60">
        <f>+'Niv3 pr'!V134</f>
        <v>18</v>
      </c>
      <c r="W35" s="60">
        <f>+'Niv3 pr'!W134</f>
        <v>2</v>
      </c>
      <c r="X35" s="60">
        <f>+'Niv3 pr'!X134</f>
        <v>0</v>
      </c>
      <c r="Y35" s="60">
        <f>+'Niv3 pr'!Y134</f>
        <v>15</v>
      </c>
      <c r="Z35" s="60">
        <f>+'Niv3 pr'!Z134</f>
        <v>6</v>
      </c>
      <c r="AA35" s="60">
        <f>+'Niv3 pr'!AA134</f>
        <v>387</v>
      </c>
      <c r="AB35" s="60">
        <f>+'Niv3 pr'!AB134</f>
        <v>211</v>
      </c>
      <c r="AC35" s="60">
        <f>+'Niv3 pr'!AC134</f>
        <v>12</v>
      </c>
      <c r="AD35" s="60">
        <f>+'Niv3 pr'!AD134</f>
        <v>0</v>
      </c>
      <c r="AE35" s="60">
        <f>+'Niv3 pr'!AE134</f>
        <v>155</v>
      </c>
      <c r="AF35" s="60">
        <f>+'Niv3 pr'!AF134</f>
        <v>65</v>
      </c>
      <c r="AG35" s="9">
        <f>+'Niv3 pr'!AG134</f>
        <v>674</v>
      </c>
      <c r="AH35" s="9">
        <f>+'Niv3 pr'!AH134</f>
        <v>326</v>
      </c>
      <c r="AI35" s="10" t="s">
        <v>297</v>
      </c>
      <c r="AJ35" s="60">
        <f>+'Niv3 pr'!AJ134</f>
        <v>49</v>
      </c>
      <c r="AK35" s="60">
        <f>+'Niv3 pr'!AK134</f>
        <v>19</v>
      </c>
      <c r="AL35" s="60">
        <f>+'Niv3 pr'!AL134</f>
        <v>4</v>
      </c>
      <c r="AM35" s="60">
        <f>+'Niv3 pr'!AM134</f>
        <v>16</v>
      </c>
      <c r="AN35" s="60">
        <f>+'Niv3 pr'!AN134</f>
        <v>29</v>
      </c>
      <c r="AO35" s="60">
        <f>+'Niv3 pr'!AO134</f>
        <v>3</v>
      </c>
      <c r="AP35" s="60">
        <f>+'Niv3 pr'!AP134</f>
        <v>19</v>
      </c>
      <c r="AQ35" s="60">
        <f>+'Niv3 pr'!AQ134</f>
        <v>139</v>
      </c>
      <c r="AR35" s="60">
        <f>+'Niv3 pr'!AR134</f>
        <v>141</v>
      </c>
      <c r="AS35" s="60">
        <f>+'Niv3 pr'!AS134</f>
        <v>4</v>
      </c>
      <c r="AT35" s="60">
        <f>+'Niv3 pr'!AT134</f>
        <v>145</v>
      </c>
      <c r="AU35" s="60">
        <f>+'Niv3 pr'!AU134</f>
        <v>0</v>
      </c>
      <c r="AV35" s="60">
        <f>+'Niv3 pr'!AV134</f>
        <v>0</v>
      </c>
      <c r="AW35" s="60">
        <f>+'Niv3 pr'!AW134</f>
        <v>0</v>
      </c>
      <c r="AX35" s="60">
        <v>0</v>
      </c>
      <c r="AY35" s="60">
        <f>+'Niv3 pr'!AY134</f>
        <v>326</v>
      </c>
      <c r="AZ35" s="60">
        <f>+'Niv3 pr'!AZ134</f>
        <v>59</v>
      </c>
      <c r="BA35" s="60">
        <f>+'Niv3 pr'!BA134</f>
        <v>22</v>
      </c>
      <c r="BB35" s="60">
        <f>+'Niv3 pr'!BB134</f>
        <v>22</v>
      </c>
      <c r="BC35" s="60">
        <f>+'Niv3 pr'!BC134</f>
        <v>0</v>
      </c>
    </row>
    <row r="36" spans="1:55" ht="21.75" customHeight="1">
      <c r="A36" s="40" t="s">
        <v>281</v>
      </c>
      <c r="B36" s="61">
        <f>+'Niv3 pr'!B165</f>
        <v>1065</v>
      </c>
      <c r="C36" s="61">
        <f>+'Niv3 pr'!C165</f>
        <v>575</v>
      </c>
      <c r="D36" s="61">
        <f>+'Niv3 pr'!D165</f>
        <v>371</v>
      </c>
      <c r="E36" s="61">
        <f>+'Niv3 pr'!E165</f>
        <v>224</v>
      </c>
      <c r="F36" s="61">
        <f>+'Niv3 pr'!F165</f>
        <v>63</v>
      </c>
      <c r="G36" s="61">
        <f>+'Niv3 pr'!G165</f>
        <v>47</v>
      </c>
      <c r="H36" s="61">
        <f>+'Niv3 pr'!H165</f>
        <v>327</v>
      </c>
      <c r="I36" s="61">
        <f>+'Niv3 pr'!I165</f>
        <v>134</v>
      </c>
      <c r="J36" s="61">
        <f>+'Niv3 pr'!J165</f>
        <v>441</v>
      </c>
      <c r="K36" s="61">
        <f>+'Niv3 pr'!K165</f>
        <v>288</v>
      </c>
      <c r="L36" s="61">
        <f>+'Niv3 pr'!L165</f>
        <v>33</v>
      </c>
      <c r="M36" s="61">
        <f>+'Niv3 pr'!M165</f>
        <v>20</v>
      </c>
      <c r="N36" s="61">
        <f>+'Niv3 pr'!N165</f>
        <v>201</v>
      </c>
      <c r="O36" s="61">
        <f>+'Niv3 pr'!O165</f>
        <v>81</v>
      </c>
      <c r="P36" s="39">
        <f>+B36+D36+F36+H36+J36+L36+N36</f>
        <v>2501</v>
      </c>
      <c r="Q36" s="39">
        <f>+'Niv3 pr'!Q165</f>
        <v>1369</v>
      </c>
      <c r="R36" s="40" t="s">
        <v>281</v>
      </c>
      <c r="S36" s="61">
        <f>+'Niv3 pr'!S165</f>
        <v>62</v>
      </c>
      <c r="T36" s="61">
        <f>+'Niv3 pr'!T165</f>
        <v>36</v>
      </c>
      <c r="U36" s="61">
        <f>+'Niv3 pr'!U165</f>
        <v>8</v>
      </c>
      <c r="V36" s="61">
        <f>+'Niv3 pr'!V165</f>
        <v>2</v>
      </c>
      <c r="W36" s="61">
        <f>+'Niv3 pr'!W165</f>
        <v>6</v>
      </c>
      <c r="X36" s="61">
        <f>+'Niv3 pr'!X165</f>
        <v>3</v>
      </c>
      <c r="Y36" s="61">
        <f>+'Niv3 pr'!Y165</f>
        <v>8</v>
      </c>
      <c r="Z36" s="61">
        <f>+'Niv3 pr'!Z165</f>
        <v>2</v>
      </c>
      <c r="AA36" s="61">
        <f>+'Niv3 pr'!AA165</f>
        <v>94</v>
      </c>
      <c r="AB36" s="61">
        <f>+'Niv3 pr'!AB165</f>
        <v>60</v>
      </c>
      <c r="AC36" s="61">
        <f>+'Niv3 pr'!AC165</f>
        <v>4</v>
      </c>
      <c r="AD36" s="61">
        <f>+'Niv3 pr'!AD165</f>
        <v>0</v>
      </c>
      <c r="AE36" s="61">
        <f>+'Niv3 pr'!AE165</f>
        <v>50</v>
      </c>
      <c r="AF36" s="61">
        <f>+'Niv3 pr'!AF165</f>
        <v>18</v>
      </c>
      <c r="AG36" s="39">
        <f>+'Niv3 pr'!AG165</f>
        <v>232</v>
      </c>
      <c r="AH36" s="39">
        <f>+'Niv3 pr'!AH165</f>
        <v>121</v>
      </c>
      <c r="AI36" s="40" t="s">
        <v>281</v>
      </c>
      <c r="AJ36" s="61">
        <f>+'Niv3 pr'!AJ165</f>
        <v>22</v>
      </c>
      <c r="AK36" s="61">
        <f>+'Niv3 pr'!AK165</f>
        <v>10</v>
      </c>
      <c r="AL36" s="61">
        <f>+'Niv3 pr'!AL165</f>
        <v>2</v>
      </c>
      <c r="AM36" s="61">
        <f>+'Niv3 pr'!AM165</f>
        <v>7</v>
      </c>
      <c r="AN36" s="61">
        <f>+'Niv3 pr'!AN165</f>
        <v>13</v>
      </c>
      <c r="AO36" s="61">
        <f>+'Niv3 pr'!AO165</f>
        <v>2</v>
      </c>
      <c r="AP36" s="61">
        <f>+'Niv3 pr'!AP165</f>
        <v>6</v>
      </c>
      <c r="AQ36" s="61">
        <f>+'Niv3 pr'!AQ165</f>
        <v>62</v>
      </c>
      <c r="AR36" s="61">
        <f>+'Niv3 pr'!AR165</f>
        <v>61</v>
      </c>
      <c r="AS36" s="61">
        <f>+'Niv3 pr'!AS165</f>
        <v>2</v>
      </c>
      <c r="AT36" s="61">
        <f>+'Niv3 pr'!AT165</f>
        <v>63</v>
      </c>
      <c r="AU36" s="61">
        <f>+'Niv3 pr'!AU165</f>
        <v>0</v>
      </c>
      <c r="AV36" s="61">
        <f>+'Niv3 pr'!AV165</f>
        <v>0</v>
      </c>
      <c r="AW36" s="61">
        <f>+'Niv3 pr'!AW165</f>
        <v>0</v>
      </c>
      <c r="AX36" s="61">
        <v>0</v>
      </c>
      <c r="AY36" s="61">
        <f>+'Niv3 pr'!AY165</f>
        <v>140</v>
      </c>
      <c r="AZ36" s="61">
        <f>+'Niv3 pr'!AZ165</f>
        <v>25</v>
      </c>
      <c r="BA36" s="61">
        <f>+'Niv3 pr'!BA165</f>
        <v>13</v>
      </c>
      <c r="BB36" s="61">
        <f>+'Niv3 pr'!BB165</f>
        <v>13</v>
      </c>
      <c r="BC36" s="61">
        <f>+'Niv3 pr'!BC165</f>
        <v>0</v>
      </c>
    </row>
    <row r="37" ht="21" customHeight="1"/>
    <row r="38" spans="1:52" ht="15.75" customHeight="1">
      <c r="A38" s="24" t="s">
        <v>219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 t="s">
        <v>220</v>
      </c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 t="s">
        <v>302</v>
      </c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5" customHeight="1">
      <c r="A39" s="24" t="s">
        <v>545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 t="s">
        <v>547</v>
      </c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 t="s">
        <v>559</v>
      </c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3.5" customHeight="1">
      <c r="A40" s="24" t="s">
        <v>402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 t="s">
        <v>402</v>
      </c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 t="s">
        <v>402</v>
      </c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3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1" ht="15.75" customHeight="1">
      <c r="A42" s="23" t="s">
        <v>277</v>
      </c>
      <c r="M42" s="24" t="s">
        <v>303</v>
      </c>
      <c r="N42" s="24"/>
      <c r="O42" s="24"/>
      <c r="R42" s="23" t="s">
        <v>277</v>
      </c>
      <c r="AD42" s="66" t="s">
        <v>303</v>
      </c>
      <c r="AE42" s="66"/>
      <c r="AF42" s="66"/>
      <c r="AI42" s="23" t="s">
        <v>277</v>
      </c>
      <c r="AY42" s="23" t="s">
        <v>303</v>
      </c>
    </row>
    <row r="43" spans="13:32" ht="15.75" customHeight="1">
      <c r="M43" s="24"/>
      <c r="N43" s="24"/>
      <c r="O43" s="24"/>
      <c r="AD43" s="66"/>
      <c r="AE43" s="66"/>
      <c r="AF43" s="66"/>
    </row>
    <row r="44" spans="1:55" s="433" customFormat="1" ht="21" customHeight="1">
      <c r="A44" s="426"/>
      <c r="B44" s="427" t="s">
        <v>283</v>
      </c>
      <c r="C44" s="428"/>
      <c r="D44" s="427" t="s">
        <v>284</v>
      </c>
      <c r="E44" s="428"/>
      <c r="F44" s="427" t="s">
        <v>285</v>
      </c>
      <c r="G44" s="428"/>
      <c r="H44" s="427" t="s">
        <v>286</v>
      </c>
      <c r="I44" s="428"/>
      <c r="J44" s="427" t="s">
        <v>287</v>
      </c>
      <c r="K44" s="428"/>
      <c r="L44" s="427" t="s">
        <v>288</v>
      </c>
      <c r="M44" s="428"/>
      <c r="N44" s="427" t="s">
        <v>289</v>
      </c>
      <c r="O44" s="428"/>
      <c r="P44" s="429" t="s">
        <v>259</v>
      </c>
      <c r="Q44" s="430"/>
      <c r="R44" s="426"/>
      <c r="S44" s="427" t="s">
        <v>283</v>
      </c>
      <c r="T44" s="428"/>
      <c r="U44" s="427" t="s">
        <v>284</v>
      </c>
      <c r="V44" s="428"/>
      <c r="W44" s="427" t="s">
        <v>285</v>
      </c>
      <c r="X44" s="428"/>
      <c r="Y44" s="427" t="s">
        <v>286</v>
      </c>
      <c r="Z44" s="428"/>
      <c r="AA44" s="427" t="s">
        <v>287</v>
      </c>
      <c r="AB44" s="428"/>
      <c r="AC44" s="427" t="s">
        <v>288</v>
      </c>
      <c r="AD44" s="428"/>
      <c r="AE44" s="427" t="s">
        <v>289</v>
      </c>
      <c r="AF44" s="428"/>
      <c r="AG44" s="427" t="s">
        <v>259</v>
      </c>
      <c r="AH44" s="428"/>
      <c r="AI44" s="426"/>
      <c r="AJ44" s="541" t="s">
        <v>290</v>
      </c>
      <c r="AK44" s="562"/>
      <c r="AL44" s="562"/>
      <c r="AM44" s="562"/>
      <c r="AN44" s="562"/>
      <c r="AO44" s="562"/>
      <c r="AP44" s="562"/>
      <c r="AQ44" s="563"/>
      <c r="AR44" s="431" t="s">
        <v>5</v>
      </c>
      <c r="AS44" s="421"/>
      <c r="AT44" s="432"/>
      <c r="AU44" s="412" t="s">
        <v>534</v>
      </c>
      <c r="AV44" s="413"/>
      <c r="AW44" s="411"/>
      <c r="AX44" s="414"/>
      <c r="AY44" s="421"/>
      <c r="AZ44" s="399" t="s">
        <v>385</v>
      </c>
      <c r="BA44" s="412" t="s">
        <v>386</v>
      </c>
      <c r="BB44" s="400"/>
      <c r="BC44" s="417"/>
    </row>
    <row r="45" spans="1:55" s="484" customFormat="1" ht="23.25" customHeight="1">
      <c r="A45" s="436" t="s">
        <v>557</v>
      </c>
      <c r="B45" s="435" t="s">
        <v>299</v>
      </c>
      <c r="C45" s="435" t="s">
        <v>265</v>
      </c>
      <c r="D45" s="435" t="s">
        <v>299</v>
      </c>
      <c r="E45" s="435" t="s">
        <v>265</v>
      </c>
      <c r="F45" s="435" t="s">
        <v>299</v>
      </c>
      <c r="G45" s="435" t="s">
        <v>265</v>
      </c>
      <c r="H45" s="435" t="s">
        <v>299</v>
      </c>
      <c r="I45" s="435" t="s">
        <v>265</v>
      </c>
      <c r="J45" s="435" t="s">
        <v>299</v>
      </c>
      <c r="K45" s="435" t="s">
        <v>265</v>
      </c>
      <c r="L45" s="436" t="s">
        <v>299</v>
      </c>
      <c r="M45" s="436" t="s">
        <v>265</v>
      </c>
      <c r="N45" s="436" t="s">
        <v>299</v>
      </c>
      <c r="O45" s="435" t="s">
        <v>265</v>
      </c>
      <c r="P45" s="437" t="s">
        <v>299</v>
      </c>
      <c r="Q45" s="437" t="s">
        <v>265</v>
      </c>
      <c r="R45" s="436" t="s">
        <v>557</v>
      </c>
      <c r="S45" s="435" t="s">
        <v>299</v>
      </c>
      <c r="T45" s="435" t="s">
        <v>265</v>
      </c>
      <c r="U45" s="435" t="s">
        <v>299</v>
      </c>
      <c r="V45" s="435" t="s">
        <v>265</v>
      </c>
      <c r="W45" s="435" t="s">
        <v>299</v>
      </c>
      <c r="X45" s="435" t="s">
        <v>265</v>
      </c>
      <c r="Y45" s="435" t="s">
        <v>299</v>
      </c>
      <c r="Z45" s="435" t="s">
        <v>265</v>
      </c>
      <c r="AA45" s="435" t="s">
        <v>299</v>
      </c>
      <c r="AB45" s="435" t="s">
        <v>265</v>
      </c>
      <c r="AC45" s="436" t="s">
        <v>299</v>
      </c>
      <c r="AD45" s="436" t="s">
        <v>265</v>
      </c>
      <c r="AE45" s="436" t="s">
        <v>299</v>
      </c>
      <c r="AF45" s="435" t="s">
        <v>265</v>
      </c>
      <c r="AG45" s="435" t="s">
        <v>299</v>
      </c>
      <c r="AH45" s="435" t="s">
        <v>265</v>
      </c>
      <c r="AI45" s="483" t="s">
        <v>557</v>
      </c>
      <c r="AJ45" s="238" t="s">
        <v>283</v>
      </c>
      <c r="AK45" s="238" t="s">
        <v>291</v>
      </c>
      <c r="AL45" s="238" t="s">
        <v>292</v>
      </c>
      <c r="AM45" s="238" t="s">
        <v>293</v>
      </c>
      <c r="AN45" s="238" t="s">
        <v>294</v>
      </c>
      <c r="AO45" s="238" t="s">
        <v>295</v>
      </c>
      <c r="AP45" s="238" t="s">
        <v>296</v>
      </c>
      <c r="AQ45" s="237" t="s">
        <v>266</v>
      </c>
      <c r="AR45" s="377" t="s">
        <v>393</v>
      </c>
      <c r="AS45" s="347" t="s">
        <v>394</v>
      </c>
      <c r="AT45" s="347" t="s">
        <v>392</v>
      </c>
      <c r="AU45" s="377" t="s">
        <v>533</v>
      </c>
      <c r="AV45" s="347" t="s">
        <v>395</v>
      </c>
      <c r="AW45" s="347" t="s">
        <v>276</v>
      </c>
      <c r="AX45" s="347" t="s">
        <v>396</v>
      </c>
      <c r="AY45" s="348" t="s">
        <v>397</v>
      </c>
      <c r="AZ45" s="349" t="s">
        <v>128</v>
      </c>
      <c r="BA45" s="379" t="s">
        <v>143</v>
      </c>
      <c r="BB45" s="349" t="s">
        <v>138</v>
      </c>
      <c r="BC45" s="379" t="s">
        <v>144</v>
      </c>
    </row>
    <row r="46" spans="1:55" ht="15.75" customHeight="1">
      <c r="A46" s="10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127"/>
      <c r="Q46" s="127"/>
      <c r="R46" s="10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213"/>
      <c r="AG46" s="72"/>
      <c r="AH46" s="72"/>
      <c r="AI46" s="7"/>
      <c r="AJ46" s="119"/>
      <c r="AK46" s="119"/>
      <c r="AL46" s="119"/>
      <c r="AM46" s="119"/>
      <c r="AN46" s="119"/>
      <c r="AO46" s="119"/>
      <c r="AP46" s="119"/>
      <c r="AQ46" s="119"/>
      <c r="AR46" s="91"/>
      <c r="AS46" s="92"/>
      <c r="AT46" s="218"/>
      <c r="AU46" s="219"/>
      <c r="AV46" s="220"/>
      <c r="AW46" s="221"/>
      <c r="AX46" s="222"/>
      <c r="AY46" s="75"/>
      <c r="AZ46" s="91"/>
      <c r="BA46" s="7"/>
      <c r="BB46" s="174"/>
      <c r="BC46" s="174"/>
    </row>
    <row r="47" spans="1:55" ht="17.25" customHeight="1">
      <c r="A47" s="9" t="s">
        <v>267</v>
      </c>
      <c r="B47" s="9">
        <f aca="true" t="shared" si="6" ref="B47:O47">SUM(B49:B54)</f>
        <v>43749</v>
      </c>
      <c r="C47" s="9">
        <f t="shared" si="6"/>
        <v>21898</v>
      </c>
      <c r="D47" s="9">
        <f t="shared" si="6"/>
        <v>13458</v>
      </c>
      <c r="E47" s="9">
        <f t="shared" si="6"/>
        <v>7898</v>
      </c>
      <c r="F47" s="9">
        <f t="shared" si="6"/>
        <v>4887</v>
      </c>
      <c r="G47" s="9">
        <f t="shared" si="6"/>
        <v>1988</v>
      </c>
      <c r="H47" s="9">
        <f t="shared" si="6"/>
        <v>11082</v>
      </c>
      <c r="I47" s="9">
        <f t="shared" si="6"/>
        <v>4700</v>
      </c>
      <c r="J47" s="9">
        <f t="shared" si="6"/>
        <v>20402</v>
      </c>
      <c r="K47" s="9">
        <f t="shared" si="6"/>
        <v>11302</v>
      </c>
      <c r="L47" s="9">
        <f t="shared" si="6"/>
        <v>3741</v>
      </c>
      <c r="M47" s="9">
        <f t="shared" si="6"/>
        <v>1152</v>
      </c>
      <c r="N47" s="9">
        <f t="shared" si="6"/>
        <v>9276</v>
      </c>
      <c r="O47" s="9">
        <f t="shared" si="6"/>
        <v>3787</v>
      </c>
      <c r="P47" s="9">
        <f>SUM(P49:P54)</f>
        <v>106595</v>
      </c>
      <c r="Q47" s="9">
        <f>SUM(Q49:Q54)</f>
        <v>52725</v>
      </c>
      <c r="R47" s="9" t="s">
        <v>267</v>
      </c>
      <c r="S47" s="9">
        <f aca="true" t="shared" si="7" ref="S47:AE47">SUM(S49:S54)</f>
        <v>3339</v>
      </c>
      <c r="T47" s="9">
        <f t="shared" si="7"/>
        <v>1550</v>
      </c>
      <c r="U47" s="9">
        <f t="shared" si="7"/>
        <v>590</v>
      </c>
      <c r="V47" s="9">
        <f t="shared" si="7"/>
        <v>294</v>
      </c>
      <c r="W47" s="9">
        <f t="shared" si="7"/>
        <v>309</v>
      </c>
      <c r="X47" s="9">
        <f t="shared" si="7"/>
        <v>81</v>
      </c>
      <c r="Y47" s="9">
        <f t="shared" si="7"/>
        <v>790</v>
      </c>
      <c r="Z47" s="9">
        <f t="shared" si="7"/>
        <v>313</v>
      </c>
      <c r="AA47" s="9">
        <f t="shared" si="7"/>
        <v>5562</v>
      </c>
      <c r="AB47" s="9">
        <f t="shared" si="7"/>
        <v>3001</v>
      </c>
      <c r="AC47" s="9">
        <f t="shared" si="7"/>
        <v>1018</v>
      </c>
      <c r="AD47" s="9">
        <f t="shared" si="7"/>
        <v>276</v>
      </c>
      <c r="AE47" s="9">
        <f t="shared" si="7"/>
        <v>2973</v>
      </c>
      <c r="AF47" s="9">
        <f>SUM(AF49:AF54)</f>
        <v>1138</v>
      </c>
      <c r="AG47" s="9">
        <f>SUM(AG49:AG54)</f>
        <v>14571</v>
      </c>
      <c r="AH47" s="9">
        <f>SUM(AH49:AH54)</f>
        <v>6649</v>
      </c>
      <c r="AI47" s="9" t="s">
        <v>267</v>
      </c>
      <c r="AJ47" s="42">
        <f aca="true" t="shared" si="8" ref="AJ47:BA47">SUM(AJ49:AJ54)</f>
        <v>934</v>
      </c>
      <c r="AK47" s="9">
        <f t="shared" si="8"/>
        <v>384</v>
      </c>
      <c r="AL47" s="42">
        <f t="shared" si="8"/>
        <v>156</v>
      </c>
      <c r="AM47" s="9">
        <f t="shared" si="8"/>
        <v>298</v>
      </c>
      <c r="AN47" s="42">
        <f t="shared" si="8"/>
        <v>519</v>
      </c>
      <c r="AO47" s="9">
        <f t="shared" si="8"/>
        <v>151</v>
      </c>
      <c r="AP47" s="42">
        <f t="shared" si="8"/>
        <v>302</v>
      </c>
      <c r="AQ47" s="9">
        <f>SUM(AQ49:AQ54)</f>
        <v>2744</v>
      </c>
      <c r="AR47" s="9">
        <f t="shared" si="8"/>
        <v>2541</v>
      </c>
      <c r="AS47" s="9">
        <f>SUM(AS49:AS54)</f>
        <v>173</v>
      </c>
      <c r="AT47" s="9">
        <f>SUM(AT49:AT54)</f>
        <v>2714</v>
      </c>
      <c r="AU47" s="9">
        <f t="shared" si="8"/>
        <v>2387</v>
      </c>
      <c r="AV47" s="42">
        <f t="shared" si="8"/>
        <v>154</v>
      </c>
      <c r="AW47" s="9">
        <f t="shared" si="8"/>
        <v>55</v>
      </c>
      <c r="AX47" s="9">
        <f t="shared" si="8"/>
        <v>61</v>
      </c>
      <c r="AY47" s="42">
        <f t="shared" si="8"/>
        <v>6586</v>
      </c>
      <c r="AZ47" s="9">
        <f t="shared" si="8"/>
        <v>1833</v>
      </c>
      <c r="BA47" s="9">
        <f t="shared" si="8"/>
        <v>425</v>
      </c>
      <c r="BB47" s="9">
        <f>SUM(BB49:BB54)</f>
        <v>415</v>
      </c>
      <c r="BC47" s="9">
        <f>SUM(BC49:BC54)</f>
        <v>10</v>
      </c>
    </row>
    <row r="48" spans="1:55" ht="17.2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9"/>
      <c r="Q48" s="9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9"/>
      <c r="AH48" s="9"/>
      <c r="AI48" s="10"/>
      <c r="AJ48" s="41"/>
      <c r="AK48" s="10"/>
      <c r="AL48" s="41"/>
      <c r="AM48" s="10"/>
      <c r="AN48" s="41"/>
      <c r="AO48" s="10"/>
      <c r="AP48" s="41"/>
      <c r="AQ48" s="10"/>
      <c r="AR48" s="45"/>
      <c r="AS48" s="41"/>
      <c r="AT48" s="10"/>
      <c r="AU48" s="10"/>
      <c r="AV48" s="41"/>
      <c r="AW48" s="10"/>
      <c r="AX48" s="10"/>
      <c r="AY48" s="41"/>
      <c r="AZ48" s="10"/>
      <c r="BA48" s="10"/>
      <c r="BB48" s="10"/>
      <c r="BC48" s="10"/>
    </row>
    <row r="49" spans="1:55" ht="22.5" customHeight="1">
      <c r="A49" s="10" t="s">
        <v>278</v>
      </c>
      <c r="B49" s="10">
        <f aca="true" t="shared" si="9" ref="B49:Q49">B31+B12</f>
        <v>20811</v>
      </c>
      <c r="C49" s="10">
        <f t="shared" si="9"/>
        <v>11018</v>
      </c>
      <c r="D49" s="10">
        <f t="shared" si="9"/>
        <v>6570</v>
      </c>
      <c r="E49" s="10">
        <f t="shared" si="9"/>
        <v>4074</v>
      </c>
      <c r="F49" s="10">
        <f t="shared" si="9"/>
        <v>3364</v>
      </c>
      <c r="G49" s="10">
        <f t="shared" si="9"/>
        <v>1458</v>
      </c>
      <c r="H49" s="10">
        <f t="shared" si="9"/>
        <v>4701</v>
      </c>
      <c r="I49" s="10">
        <f t="shared" si="9"/>
        <v>2246</v>
      </c>
      <c r="J49" s="10">
        <f t="shared" si="9"/>
        <v>10086</v>
      </c>
      <c r="K49" s="10">
        <f t="shared" si="9"/>
        <v>5840</v>
      </c>
      <c r="L49" s="10">
        <f t="shared" si="9"/>
        <v>2624</v>
      </c>
      <c r="M49" s="10">
        <f t="shared" si="9"/>
        <v>833</v>
      </c>
      <c r="N49" s="10">
        <f t="shared" si="9"/>
        <v>4352</v>
      </c>
      <c r="O49" s="10">
        <f t="shared" si="9"/>
        <v>1980</v>
      </c>
      <c r="P49" s="9">
        <f t="shared" si="9"/>
        <v>52508</v>
      </c>
      <c r="Q49" s="9">
        <f t="shared" si="9"/>
        <v>27449</v>
      </c>
      <c r="R49" s="10" t="s">
        <v>278</v>
      </c>
      <c r="S49" s="10">
        <f aca="true" t="shared" si="10" ref="S49:AH49">S31+S12</f>
        <v>1248</v>
      </c>
      <c r="T49" s="10">
        <f t="shared" si="10"/>
        <v>599</v>
      </c>
      <c r="U49" s="10">
        <f t="shared" si="10"/>
        <v>167</v>
      </c>
      <c r="V49" s="10">
        <f t="shared" si="10"/>
        <v>84</v>
      </c>
      <c r="W49" s="10">
        <f t="shared" si="10"/>
        <v>176</v>
      </c>
      <c r="X49" s="10">
        <f t="shared" si="10"/>
        <v>51</v>
      </c>
      <c r="Y49" s="10">
        <f t="shared" si="10"/>
        <v>268</v>
      </c>
      <c r="Z49" s="10">
        <f t="shared" si="10"/>
        <v>108</v>
      </c>
      <c r="AA49" s="10">
        <f t="shared" si="10"/>
        <v>2159</v>
      </c>
      <c r="AB49" s="10">
        <f t="shared" si="10"/>
        <v>1229</v>
      </c>
      <c r="AC49" s="10">
        <f t="shared" si="10"/>
        <v>690</v>
      </c>
      <c r="AD49" s="10">
        <f t="shared" si="10"/>
        <v>180</v>
      </c>
      <c r="AE49" s="10">
        <f t="shared" si="10"/>
        <v>1239</v>
      </c>
      <c r="AF49" s="10">
        <f t="shared" si="10"/>
        <v>530</v>
      </c>
      <c r="AG49" s="9">
        <f t="shared" si="10"/>
        <v>5937</v>
      </c>
      <c r="AH49" s="9">
        <f t="shared" si="10"/>
        <v>2777</v>
      </c>
      <c r="AI49" s="10" t="s">
        <v>278</v>
      </c>
      <c r="AJ49" s="10">
        <f aca="true" t="shared" si="11" ref="AJ49:BA49">AJ31+AJ12</f>
        <v>464</v>
      </c>
      <c r="AK49" s="10">
        <f t="shared" si="11"/>
        <v>198</v>
      </c>
      <c r="AL49" s="10">
        <f t="shared" si="11"/>
        <v>98</v>
      </c>
      <c r="AM49" s="10">
        <f t="shared" si="11"/>
        <v>128</v>
      </c>
      <c r="AN49" s="10">
        <f t="shared" si="11"/>
        <v>276</v>
      </c>
      <c r="AO49" s="10">
        <f t="shared" si="11"/>
        <v>96</v>
      </c>
      <c r="AP49" s="10">
        <f t="shared" si="11"/>
        <v>142</v>
      </c>
      <c r="AQ49" s="9">
        <f t="shared" si="11"/>
        <v>1402</v>
      </c>
      <c r="AR49" s="10">
        <f t="shared" si="11"/>
        <v>1299</v>
      </c>
      <c r="AS49" s="10">
        <f aca="true" t="shared" si="12" ref="AS49:AT54">AS31+AS12</f>
        <v>96</v>
      </c>
      <c r="AT49" s="10">
        <f t="shared" si="12"/>
        <v>1395</v>
      </c>
      <c r="AU49" s="10">
        <f t="shared" si="11"/>
        <v>1005</v>
      </c>
      <c r="AV49" s="10">
        <f t="shared" si="11"/>
        <v>25</v>
      </c>
      <c r="AW49" s="10">
        <f t="shared" si="11"/>
        <v>3</v>
      </c>
      <c r="AX49" s="10">
        <f aca="true" t="shared" si="13" ref="AX49:AX54">AX31+AX12</f>
        <v>22</v>
      </c>
      <c r="AY49" s="10">
        <f t="shared" si="11"/>
        <v>3704</v>
      </c>
      <c r="AZ49" s="10">
        <f t="shared" si="11"/>
        <v>920</v>
      </c>
      <c r="BA49" s="10">
        <f t="shared" si="11"/>
        <v>237</v>
      </c>
      <c r="BB49" s="10">
        <f aca="true" t="shared" si="14" ref="BB49:BC54">BB31+BB12</f>
        <v>231</v>
      </c>
      <c r="BC49" s="10">
        <f t="shared" si="14"/>
        <v>6</v>
      </c>
    </row>
    <row r="50" spans="1:55" ht="22.5" customHeight="1">
      <c r="A50" s="10" t="s">
        <v>282</v>
      </c>
      <c r="B50" s="10">
        <f aca="true" t="shared" si="15" ref="B50:Q50">B32+B13</f>
        <v>3433</v>
      </c>
      <c r="C50" s="10">
        <f t="shared" si="15"/>
        <v>1610</v>
      </c>
      <c r="D50" s="10">
        <f t="shared" si="15"/>
        <v>1120</v>
      </c>
      <c r="E50" s="10">
        <f t="shared" si="15"/>
        <v>622</v>
      </c>
      <c r="F50" s="10">
        <f t="shared" si="15"/>
        <v>190</v>
      </c>
      <c r="G50" s="10">
        <f t="shared" si="15"/>
        <v>53</v>
      </c>
      <c r="H50" s="10">
        <f t="shared" si="15"/>
        <v>947</v>
      </c>
      <c r="I50" s="10">
        <f t="shared" si="15"/>
        <v>331</v>
      </c>
      <c r="J50" s="10">
        <f t="shared" si="15"/>
        <v>1589</v>
      </c>
      <c r="K50" s="10">
        <f t="shared" si="15"/>
        <v>814</v>
      </c>
      <c r="L50" s="10">
        <f t="shared" si="15"/>
        <v>142</v>
      </c>
      <c r="M50" s="10">
        <f t="shared" si="15"/>
        <v>28</v>
      </c>
      <c r="N50" s="10">
        <f t="shared" si="15"/>
        <v>732</v>
      </c>
      <c r="O50" s="10">
        <f t="shared" si="15"/>
        <v>258</v>
      </c>
      <c r="P50" s="9">
        <f t="shared" si="15"/>
        <v>8153</v>
      </c>
      <c r="Q50" s="9">
        <f t="shared" si="15"/>
        <v>3716</v>
      </c>
      <c r="R50" s="10" t="s">
        <v>282</v>
      </c>
      <c r="S50" s="10">
        <f aca="true" t="shared" si="16" ref="S50:AH50">S32+S13</f>
        <v>217</v>
      </c>
      <c r="T50" s="10">
        <f t="shared" si="16"/>
        <v>105</v>
      </c>
      <c r="U50" s="10">
        <f t="shared" si="16"/>
        <v>32</v>
      </c>
      <c r="V50" s="10">
        <f t="shared" si="16"/>
        <v>16</v>
      </c>
      <c r="W50" s="10">
        <f t="shared" si="16"/>
        <v>2</v>
      </c>
      <c r="X50" s="10">
        <f t="shared" si="16"/>
        <v>0</v>
      </c>
      <c r="Y50" s="10">
        <f t="shared" si="16"/>
        <v>49</v>
      </c>
      <c r="Z50" s="10">
        <f t="shared" si="16"/>
        <v>7</v>
      </c>
      <c r="AA50" s="10">
        <f t="shared" si="16"/>
        <v>405</v>
      </c>
      <c r="AB50" s="10">
        <f t="shared" si="16"/>
        <v>212</v>
      </c>
      <c r="AC50" s="10">
        <f t="shared" si="16"/>
        <v>39</v>
      </c>
      <c r="AD50" s="10">
        <f t="shared" si="16"/>
        <v>6</v>
      </c>
      <c r="AE50" s="10">
        <f t="shared" si="16"/>
        <v>279</v>
      </c>
      <c r="AF50" s="10">
        <f t="shared" si="16"/>
        <v>93</v>
      </c>
      <c r="AG50" s="9">
        <f t="shared" si="16"/>
        <v>1023</v>
      </c>
      <c r="AH50" s="9">
        <f t="shared" si="16"/>
        <v>439</v>
      </c>
      <c r="AI50" s="10" t="s">
        <v>282</v>
      </c>
      <c r="AJ50" s="10">
        <f aca="true" t="shared" si="17" ref="AJ50:BA50">AJ32+AJ13</f>
        <v>69</v>
      </c>
      <c r="AK50" s="10">
        <f t="shared" si="17"/>
        <v>32</v>
      </c>
      <c r="AL50" s="10">
        <f t="shared" si="17"/>
        <v>7</v>
      </c>
      <c r="AM50" s="10">
        <f t="shared" si="17"/>
        <v>26</v>
      </c>
      <c r="AN50" s="10">
        <f t="shared" si="17"/>
        <v>38</v>
      </c>
      <c r="AO50" s="10">
        <f t="shared" si="17"/>
        <v>7</v>
      </c>
      <c r="AP50" s="10">
        <f t="shared" si="17"/>
        <v>24</v>
      </c>
      <c r="AQ50" s="9">
        <f t="shared" si="17"/>
        <v>203</v>
      </c>
      <c r="AR50" s="10">
        <f t="shared" si="17"/>
        <v>175</v>
      </c>
      <c r="AS50" s="10">
        <f t="shared" si="12"/>
        <v>15</v>
      </c>
      <c r="AT50" s="10">
        <f t="shared" si="12"/>
        <v>190</v>
      </c>
      <c r="AU50" s="10">
        <f t="shared" si="17"/>
        <v>188</v>
      </c>
      <c r="AV50" s="10">
        <f t="shared" si="17"/>
        <v>32</v>
      </c>
      <c r="AW50" s="10">
        <f t="shared" si="17"/>
        <v>25</v>
      </c>
      <c r="AX50" s="10">
        <f t="shared" si="13"/>
        <v>7</v>
      </c>
      <c r="AY50" s="10">
        <f t="shared" si="17"/>
        <v>519</v>
      </c>
      <c r="AZ50" s="10">
        <f t="shared" si="17"/>
        <v>103</v>
      </c>
      <c r="BA50" s="10">
        <f t="shared" si="17"/>
        <v>33</v>
      </c>
      <c r="BB50" s="10">
        <f t="shared" si="14"/>
        <v>31</v>
      </c>
      <c r="BC50" s="10">
        <f t="shared" si="14"/>
        <v>2</v>
      </c>
    </row>
    <row r="51" spans="1:55" ht="22.5" customHeight="1">
      <c r="A51" s="10" t="s">
        <v>279</v>
      </c>
      <c r="B51" s="10">
        <f aca="true" t="shared" si="18" ref="B51:Q51">B33+B14</f>
        <v>6349</v>
      </c>
      <c r="C51" s="10">
        <f t="shared" si="18"/>
        <v>3127</v>
      </c>
      <c r="D51" s="10">
        <f t="shared" si="18"/>
        <v>2154</v>
      </c>
      <c r="E51" s="10">
        <f t="shared" si="18"/>
        <v>1162</v>
      </c>
      <c r="F51" s="10">
        <f t="shared" si="18"/>
        <v>754</v>
      </c>
      <c r="G51" s="10">
        <f t="shared" si="18"/>
        <v>270</v>
      </c>
      <c r="H51" s="10">
        <f t="shared" si="18"/>
        <v>1627</v>
      </c>
      <c r="I51" s="10">
        <f t="shared" si="18"/>
        <v>647</v>
      </c>
      <c r="J51" s="10">
        <f t="shared" si="18"/>
        <v>3073</v>
      </c>
      <c r="K51" s="10">
        <f t="shared" si="18"/>
        <v>1606</v>
      </c>
      <c r="L51" s="10">
        <f t="shared" si="18"/>
        <v>548</v>
      </c>
      <c r="M51" s="10">
        <f t="shared" si="18"/>
        <v>194</v>
      </c>
      <c r="N51" s="10">
        <f t="shared" si="18"/>
        <v>1127</v>
      </c>
      <c r="O51" s="10">
        <f t="shared" si="18"/>
        <v>446</v>
      </c>
      <c r="P51" s="9">
        <f t="shared" si="18"/>
        <v>15632</v>
      </c>
      <c r="Q51" s="9">
        <f t="shared" si="18"/>
        <v>7452</v>
      </c>
      <c r="R51" s="10" t="s">
        <v>279</v>
      </c>
      <c r="S51" s="10">
        <f aca="true" t="shared" si="19" ref="S51:AH51">S33+S14</f>
        <v>735</v>
      </c>
      <c r="T51" s="10">
        <f t="shared" si="19"/>
        <v>353</v>
      </c>
      <c r="U51" s="10">
        <f t="shared" si="19"/>
        <v>156</v>
      </c>
      <c r="V51" s="10">
        <f t="shared" si="19"/>
        <v>68</v>
      </c>
      <c r="W51" s="10">
        <f t="shared" si="19"/>
        <v>96</v>
      </c>
      <c r="X51" s="10">
        <f t="shared" si="19"/>
        <v>26</v>
      </c>
      <c r="Y51" s="10">
        <f t="shared" si="19"/>
        <v>137</v>
      </c>
      <c r="Z51" s="10">
        <f t="shared" si="19"/>
        <v>51</v>
      </c>
      <c r="AA51" s="10">
        <f t="shared" si="19"/>
        <v>942</v>
      </c>
      <c r="AB51" s="10">
        <f t="shared" si="19"/>
        <v>496</v>
      </c>
      <c r="AC51" s="10">
        <f t="shared" si="19"/>
        <v>167</v>
      </c>
      <c r="AD51" s="10">
        <f t="shared" si="19"/>
        <v>71</v>
      </c>
      <c r="AE51" s="10">
        <f t="shared" si="19"/>
        <v>377</v>
      </c>
      <c r="AF51" s="10">
        <f t="shared" si="19"/>
        <v>152</v>
      </c>
      <c r="AG51" s="9">
        <f t="shared" si="19"/>
        <v>2610</v>
      </c>
      <c r="AH51" s="9">
        <f t="shared" si="19"/>
        <v>1217</v>
      </c>
      <c r="AI51" s="10" t="s">
        <v>279</v>
      </c>
      <c r="AJ51" s="10">
        <f aca="true" t="shared" si="20" ref="AJ51:BA51">AJ33+AJ14</f>
        <v>137</v>
      </c>
      <c r="AK51" s="10">
        <f t="shared" si="20"/>
        <v>55</v>
      </c>
      <c r="AL51" s="10">
        <f t="shared" si="20"/>
        <v>27</v>
      </c>
      <c r="AM51" s="10">
        <f t="shared" si="20"/>
        <v>43</v>
      </c>
      <c r="AN51" s="10">
        <f t="shared" si="20"/>
        <v>68</v>
      </c>
      <c r="AO51" s="10">
        <f t="shared" si="20"/>
        <v>23</v>
      </c>
      <c r="AP51" s="10">
        <f t="shared" si="20"/>
        <v>35</v>
      </c>
      <c r="AQ51" s="9">
        <f t="shared" si="20"/>
        <v>388</v>
      </c>
      <c r="AR51" s="10">
        <f t="shared" si="20"/>
        <v>368</v>
      </c>
      <c r="AS51" s="10">
        <f t="shared" si="12"/>
        <v>24</v>
      </c>
      <c r="AT51" s="10">
        <f t="shared" si="12"/>
        <v>392</v>
      </c>
      <c r="AU51" s="10">
        <f t="shared" si="20"/>
        <v>393</v>
      </c>
      <c r="AV51" s="10">
        <f t="shared" si="20"/>
        <v>37</v>
      </c>
      <c r="AW51" s="10">
        <f t="shared" si="20"/>
        <v>9</v>
      </c>
      <c r="AX51" s="10">
        <f t="shared" si="13"/>
        <v>22</v>
      </c>
      <c r="AY51" s="10">
        <f t="shared" si="20"/>
        <v>777</v>
      </c>
      <c r="AZ51" s="10">
        <f t="shared" si="20"/>
        <v>299</v>
      </c>
      <c r="BA51" s="10">
        <f t="shared" si="20"/>
        <v>50</v>
      </c>
      <c r="BB51" s="10">
        <f t="shared" si="14"/>
        <v>49</v>
      </c>
      <c r="BC51" s="10">
        <f t="shared" si="14"/>
        <v>1</v>
      </c>
    </row>
    <row r="52" spans="1:55" ht="22.5" customHeight="1">
      <c r="A52" s="10" t="s">
        <v>280</v>
      </c>
      <c r="B52" s="10">
        <f aca="true" t="shared" si="21" ref="B52:Q53">B34+B15</f>
        <v>3962</v>
      </c>
      <c r="C52" s="10">
        <f t="shared" si="21"/>
        <v>1761</v>
      </c>
      <c r="D52" s="10">
        <f t="shared" si="21"/>
        <v>1070</v>
      </c>
      <c r="E52" s="10">
        <f t="shared" si="21"/>
        <v>596</v>
      </c>
      <c r="F52" s="10">
        <f t="shared" si="21"/>
        <v>123</v>
      </c>
      <c r="G52" s="10">
        <f t="shared" si="21"/>
        <v>40</v>
      </c>
      <c r="H52" s="10">
        <f t="shared" si="21"/>
        <v>1148</v>
      </c>
      <c r="I52" s="10">
        <f t="shared" si="21"/>
        <v>420</v>
      </c>
      <c r="J52" s="10">
        <f t="shared" si="21"/>
        <v>1646</v>
      </c>
      <c r="K52" s="10">
        <f t="shared" si="21"/>
        <v>866</v>
      </c>
      <c r="L52" s="10">
        <f t="shared" si="21"/>
        <v>103</v>
      </c>
      <c r="M52" s="10">
        <f t="shared" si="21"/>
        <v>23</v>
      </c>
      <c r="N52" s="10">
        <f t="shared" si="21"/>
        <v>947</v>
      </c>
      <c r="O52" s="10">
        <f t="shared" si="21"/>
        <v>330</v>
      </c>
      <c r="P52" s="9">
        <f t="shared" si="21"/>
        <v>8999</v>
      </c>
      <c r="Q52" s="9">
        <f t="shared" si="21"/>
        <v>4036</v>
      </c>
      <c r="R52" s="10" t="s">
        <v>280</v>
      </c>
      <c r="S52" s="10">
        <f aca="true" t="shared" si="22" ref="S52:AH52">S34+S15</f>
        <v>386</v>
      </c>
      <c r="T52" s="10">
        <f t="shared" si="22"/>
        <v>158</v>
      </c>
      <c r="U52" s="10">
        <f t="shared" si="22"/>
        <v>46</v>
      </c>
      <c r="V52" s="10">
        <f t="shared" si="22"/>
        <v>23</v>
      </c>
      <c r="W52" s="10">
        <f t="shared" si="22"/>
        <v>1</v>
      </c>
      <c r="X52" s="10">
        <f t="shared" si="22"/>
        <v>0</v>
      </c>
      <c r="Y52" s="10">
        <f t="shared" si="22"/>
        <v>85</v>
      </c>
      <c r="Z52" s="10">
        <f t="shared" si="22"/>
        <v>31</v>
      </c>
      <c r="AA52" s="10">
        <f t="shared" si="22"/>
        <v>617</v>
      </c>
      <c r="AB52" s="10">
        <f t="shared" si="22"/>
        <v>308</v>
      </c>
      <c r="AC52" s="10">
        <f t="shared" si="22"/>
        <v>36</v>
      </c>
      <c r="AD52" s="10">
        <f t="shared" si="22"/>
        <v>8</v>
      </c>
      <c r="AE52" s="10">
        <f t="shared" si="22"/>
        <v>342</v>
      </c>
      <c r="AF52" s="10">
        <f t="shared" si="22"/>
        <v>117</v>
      </c>
      <c r="AG52" s="9">
        <f t="shared" si="22"/>
        <v>1513</v>
      </c>
      <c r="AH52" s="9">
        <f t="shared" si="22"/>
        <v>645</v>
      </c>
      <c r="AI52" s="10" t="s">
        <v>280</v>
      </c>
      <c r="AJ52" s="10">
        <f aca="true" t="shared" si="23" ref="AJ52:BA52">AJ34+AJ15</f>
        <v>85</v>
      </c>
      <c r="AK52" s="10">
        <f t="shared" si="23"/>
        <v>29</v>
      </c>
      <c r="AL52" s="10">
        <f t="shared" si="23"/>
        <v>6</v>
      </c>
      <c r="AM52" s="10">
        <f t="shared" si="23"/>
        <v>30</v>
      </c>
      <c r="AN52" s="10">
        <f t="shared" si="23"/>
        <v>42</v>
      </c>
      <c r="AO52" s="10">
        <f t="shared" si="23"/>
        <v>7</v>
      </c>
      <c r="AP52" s="10">
        <f t="shared" si="23"/>
        <v>29</v>
      </c>
      <c r="AQ52" s="9">
        <f t="shared" si="23"/>
        <v>228</v>
      </c>
      <c r="AR52" s="10">
        <f t="shared" si="23"/>
        <v>191</v>
      </c>
      <c r="AS52" s="10">
        <f t="shared" si="12"/>
        <v>17</v>
      </c>
      <c r="AT52" s="10">
        <f t="shared" si="12"/>
        <v>208</v>
      </c>
      <c r="AU52" s="10">
        <f t="shared" si="23"/>
        <v>230</v>
      </c>
      <c r="AV52" s="10">
        <f t="shared" si="23"/>
        <v>21</v>
      </c>
      <c r="AW52" s="10">
        <f t="shared" si="23"/>
        <v>1</v>
      </c>
      <c r="AX52" s="10">
        <f t="shared" si="13"/>
        <v>4</v>
      </c>
      <c r="AY52" s="10">
        <f t="shared" si="23"/>
        <v>487</v>
      </c>
      <c r="AZ52" s="10">
        <f t="shared" si="23"/>
        <v>130</v>
      </c>
      <c r="BA52" s="10">
        <f t="shared" si="23"/>
        <v>34</v>
      </c>
      <c r="BB52" s="10">
        <f t="shared" si="14"/>
        <v>33</v>
      </c>
      <c r="BC52" s="10">
        <f t="shared" si="14"/>
        <v>1</v>
      </c>
    </row>
    <row r="53" spans="1:55" ht="22.5" customHeight="1">
      <c r="A53" s="10" t="s">
        <v>297</v>
      </c>
      <c r="B53" s="10">
        <f t="shared" si="21"/>
        <v>5920</v>
      </c>
      <c r="C53" s="10">
        <f t="shared" si="21"/>
        <v>2901</v>
      </c>
      <c r="D53" s="10">
        <f t="shared" si="21"/>
        <v>1671</v>
      </c>
      <c r="E53" s="10">
        <f t="shared" si="21"/>
        <v>983</v>
      </c>
      <c r="F53" s="10">
        <f t="shared" si="21"/>
        <v>330</v>
      </c>
      <c r="G53" s="10">
        <f t="shared" si="21"/>
        <v>111</v>
      </c>
      <c r="H53" s="10">
        <f t="shared" si="21"/>
        <v>1720</v>
      </c>
      <c r="I53" s="10">
        <f t="shared" si="21"/>
        <v>723</v>
      </c>
      <c r="J53" s="10">
        <f t="shared" si="21"/>
        <v>2565</v>
      </c>
      <c r="K53" s="10">
        <f t="shared" si="21"/>
        <v>1474</v>
      </c>
      <c r="L53" s="10">
        <f t="shared" si="21"/>
        <v>249</v>
      </c>
      <c r="M53" s="10">
        <f t="shared" si="21"/>
        <v>45</v>
      </c>
      <c r="N53" s="10">
        <f t="shared" si="21"/>
        <v>1433</v>
      </c>
      <c r="O53" s="10">
        <f t="shared" si="21"/>
        <v>569</v>
      </c>
      <c r="P53" s="9">
        <f>P35+P16</f>
        <v>13888</v>
      </c>
      <c r="Q53" s="9">
        <f>Q35+Q16</f>
        <v>6806</v>
      </c>
      <c r="R53" s="10" t="s">
        <v>297</v>
      </c>
      <c r="S53" s="10">
        <f aca="true" t="shared" si="24" ref="S53:AH53">S35+S16</f>
        <v>432</v>
      </c>
      <c r="T53" s="10">
        <f t="shared" si="24"/>
        <v>198</v>
      </c>
      <c r="U53" s="10">
        <f t="shared" si="24"/>
        <v>122</v>
      </c>
      <c r="V53" s="10">
        <f t="shared" si="24"/>
        <v>66</v>
      </c>
      <c r="W53" s="10">
        <f t="shared" si="24"/>
        <v>18</v>
      </c>
      <c r="X53" s="10">
        <f t="shared" si="24"/>
        <v>0</v>
      </c>
      <c r="Y53" s="10">
        <f t="shared" si="24"/>
        <v>169</v>
      </c>
      <c r="Z53" s="10">
        <f t="shared" si="24"/>
        <v>84</v>
      </c>
      <c r="AA53" s="10">
        <f t="shared" si="24"/>
        <v>796</v>
      </c>
      <c r="AB53" s="10">
        <f t="shared" si="24"/>
        <v>444</v>
      </c>
      <c r="AC53" s="10">
        <f t="shared" si="24"/>
        <v>50</v>
      </c>
      <c r="AD53" s="10">
        <f t="shared" si="24"/>
        <v>2</v>
      </c>
      <c r="AE53" s="10">
        <f t="shared" si="24"/>
        <v>453</v>
      </c>
      <c r="AF53" s="10">
        <f t="shared" si="24"/>
        <v>175</v>
      </c>
      <c r="AG53" s="9">
        <f t="shared" si="24"/>
        <v>2040</v>
      </c>
      <c r="AH53" s="9">
        <f t="shared" si="24"/>
        <v>969</v>
      </c>
      <c r="AI53" s="10" t="s">
        <v>297</v>
      </c>
      <c r="AJ53" s="10">
        <f aca="true" t="shared" si="25" ref="AJ53:BA53">AJ35+AJ16</f>
        <v>112</v>
      </c>
      <c r="AK53" s="10">
        <f t="shared" si="25"/>
        <v>42</v>
      </c>
      <c r="AL53" s="10">
        <f t="shared" si="25"/>
        <v>12</v>
      </c>
      <c r="AM53" s="10">
        <f t="shared" si="25"/>
        <v>42</v>
      </c>
      <c r="AN53" s="10">
        <f t="shared" si="25"/>
        <v>55</v>
      </c>
      <c r="AO53" s="10">
        <f t="shared" si="25"/>
        <v>12</v>
      </c>
      <c r="AP53" s="10">
        <f t="shared" si="25"/>
        <v>45</v>
      </c>
      <c r="AQ53" s="9">
        <f t="shared" si="25"/>
        <v>320</v>
      </c>
      <c r="AR53" s="10">
        <f t="shared" si="25"/>
        <v>309</v>
      </c>
      <c r="AS53" s="10">
        <f t="shared" si="12"/>
        <v>15</v>
      </c>
      <c r="AT53" s="10">
        <f t="shared" si="12"/>
        <v>324</v>
      </c>
      <c r="AU53" s="10">
        <f t="shared" si="25"/>
        <v>306</v>
      </c>
      <c r="AV53" s="10">
        <f t="shared" si="25"/>
        <v>30</v>
      </c>
      <c r="AW53" s="10">
        <f t="shared" si="25"/>
        <v>3</v>
      </c>
      <c r="AX53" s="10">
        <f t="shared" si="13"/>
        <v>4</v>
      </c>
      <c r="AY53" s="10">
        <f t="shared" si="25"/>
        <v>669</v>
      </c>
      <c r="AZ53" s="10">
        <f t="shared" si="25"/>
        <v>201</v>
      </c>
      <c r="BA53" s="10">
        <f t="shared" si="25"/>
        <v>38</v>
      </c>
      <c r="BB53" s="10">
        <f t="shared" si="14"/>
        <v>38</v>
      </c>
      <c r="BC53" s="10">
        <f t="shared" si="14"/>
        <v>0</v>
      </c>
    </row>
    <row r="54" spans="1:55" ht="22.5" customHeight="1">
      <c r="A54" s="40" t="s">
        <v>281</v>
      </c>
      <c r="B54" s="40">
        <f aca="true" t="shared" si="26" ref="B54:Q54">B36+B17</f>
        <v>3274</v>
      </c>
      <c r="C54" s="40">
        <f t="shared" si="26"/>
        <v>1481</v>
      </c>
      <c r="D54" s="40">
        <f t="shared" si="26"/>
        <v>873</v>
      </c>
      <c r="E54" s="40">
        <f t="shared" si="26"/>
        <v>461</v>
      </c>
      <c r="F54" s="40">
        <f t="shared" si="26"/>
        <v>126</v>
      </c>
      <c r="G54" s="40">
        <f t="shared" si="26"/>
        <v>56</v>
      </c>
      <c r="H54" s="40">
        <f t="shared" si="26"/>
        <v>939</v>
      </c>
      <c r="I54" s="40">
        <f t="shared" si="26"/>
        <v>333</v>
      </c>
      <c r="J54" s="40">
        <f t="shared" si="26"/>
        <v>1443</v>
      </c>
      <c r="K54" s="40">
        <f t="shared" si="26"/>
        <v>702</v>
      </c>
      <c r="L54" s="40">
        <f t="shared" si="26"/>
        <v>75</v>
      </c>
      <c r="M54" s="40">
        <f t="shared" si="26"/>
        <v>29</v>
      </c>
      <c r="N54" s="40">
        <f t="shared" si="26"/>
        <v>685</v>
      </c>
      <c r="O54" s="40">
        <f t="shared" si="26"/>
        <v>204</v>
      </c>
      <c r="P54" s="39">
        <f t="shared" si="26"/>
        <v>7415</v>
      </c>
      <c r="Q54" s="39">
        <f t="shared" si="26"/>
        <v>3266</v>
      </c>
      <c r="R54" s="40" t="s">
        <v>281</v>
      </c>
      <c r="S54" s="40">
        <f aca="true" t="shared" si="27" ref="S54:AH54">S36+S17</f>
        <v>321</v>
      </c>
      <c r="T54" s="40">
        <f t="shared" si="27"/>
        <v>137</v>
      </c>
      <c r="U54" s="40">
        <f t="shared" si="27"/>
        <v>67</v>
      </c>
      <c r="V54" s="40">
        <f t="shared" si="27"/>
        <v>37</v>
      </c>
      <c r="W54" s="40">
        <f t="shared" si="27"/>
        <v>16</v>
      </c>
      <c r="X54" s="40">
        <f t="shared" si="27"/>
        <v>4</v>
      </c>
      <c r="Y54" s="40">
        <f t="shared" si="27"/>
        <v>82</v>
      </c>
      <c r="Z54" s="40">
        <f t="shared" si="27"/>
        <v>32</v>
      </c>
      <c r="AA54" s="40">
        <f t="shared" si="27"/>
        <v>643</v>
      </c>
      <c r="AB54" s="40">
        <f t="shared" si="27"/>
        <v>312</v>
      </c>
      <c r="AC54" s="40">
        <f t="shared" si="27"/>
        <v>36</v>
      </c>
      <c r="AD54" s="40">
        <f t="shared" si="27"/>
        <v>9</v>
      </c>
      <c r="AE54" s="40">
        <f t="shared" si="27"/>
        <v>283</v>
      </c>
      <c r="AF54" s="40">
        <f t="shared" si="27"/>
        <v>71</v>
      </c>
      <c r="AG54" s="39">
        <f t="shared" si="27"/>
        <v>1448</v>
      </c>
      <c r="AH54" s="39">
        <f t="shared" si="27"/>
        <v>602</v>
      </c>
      <c r="AI54" s="40" t="s">
        <v>281</v>
      </c>
      <c r="AJ54" s="40">
        <f aca="true" t="shared" si="28" ref="AJ54:BA54">AJ36+AJ17</f>
        <v>67</v>
      </c>
      <c r="AK54" s="40">
        <f t="shared" si="28"/>
        <v>28</v>
      </c>
      <c r="AL54" s="40">
        <f t="shared" si="28"/>
        <v>6</v>
      </c>
      <c r="AM54" s="40">
        <f t="shared" si="28"/>
        <v>29</v>
      </c>
      <c r="AN54" s="40">
        <f t="shared" si="28"/>
        <v>40</v>
      </c>
      <c r="AO54" s="40">
        <f t="shared" si="28"/>
        <v>6</v>
      </c>
      <c r="AP54" s="40">
        <f t="shared" si="28"/>
        <v>27</v>
      </c>
      <c r="AQ54" s="39">
        <f t="shared" si="28"/>
        <v>203</v>
      </c>
      <c r="AR54" s="40">
        <f t="shared" si="28"/>
        <v>199</v>
      </c>
      <c r="AS54" s="40">
        <f t="shared" si="12"/>
        <v>6</v>
      </c>
      <c r="AT54" s="40">
        <f t="shared" si="12"/>
        <v>205</v>
      </c>
      <c r="AU54" s="40">
        <f t="shared" si="28"/>
        <v>265</v>
      </c>
      <c r="AV54" s="40">
        <f t="shared" si="28"/>
        <v>9</v>
      </c>
      <c r="AW54" s="40">
        <f t="shared" si="28"/>
        <v>14</v>
      </c>
      <c r="AX54" s="40">
        <f t="shared" si="13"/>
        <v>2</v>
      </c>
      <c r="AY54" s="40">
        <f t="shared" si="28"/>
        <v>430</v>
      </c>
      <c r="AZ54" s="40">
        <f t="shared" si="28"/>
        <v>180</v>
      </c>
      <c r="BA54" s="40">
        <f t="shared" si="28"/>
        <v>33</v>
      </c>
      <c r="BB54" s="40">
        <f t="shared" si="14"/>
        <v>33</v>
      </c>
      <c r="BC54" s="40">
        <f t="shared" si="14"/>
        <v>0</v>
      </c>
    </row>
  </sheetData>
  <sheetProtection/>
  <mergeCells count="3">
    <mergeCell ref="AJ7:AQ7"/>
    <mergeCell ref="AJ26:AQ26"/>
    <mergeCell ref="AJ44:AQ44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landscape" paperSize="9" r:id="rId1"/>
  <rowBreaks count="2" manualBreakCount="2">
    <brk id="18" max="65535" man="1"/>
    <brk id="3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9"/>
  <dimension ref="A1:AS67"/>
  <sheetViews>
    <sheetView showZeros="0" zoomScale="75" zoomScaleNormal="75" zoomScalePageLayoutView="0" workbookViewId="0" topLeftCell="A39">
      <selection activeCell="N29" sqref="N29"/>
    </sheetView>
  </sheetViews>
  <sheetFormatPr defaultColWidth="11.421875" defaultRowHeight="12.75"/>
  <cols>
    <col min="1" max="1" width="19.7109375" style="2" customWidth="1"/>
    <col min="2" max="2" width="10.421875" style="2" customWidth="1"/>
    <col min="3" max="3" width="9.421875" style="2" customWidth="1"/>
    <col min="4" max="4" width="10.140625" style="2" customWidth="1"/>
    <col min="5" max="11" width="8.7109375" style="2" customWidth="1"/>
    <col min="12" max="12" width="10.57421875" style="2" customWidth="1"/>
    <col min="13" max="13" width="10.28125" style="2" customWidth="1"/>
    <col min="14" max="14" width="21.140625" style="2" customWidth="1"/>
    <col min="15" max="24" width="8.8515625" style="2" customWidth="1"/>
    <col min="25" max="26" width="10.421875" style="2" customWidth="1"/>
    <col min="27" max="27" width="15.57421875" style="2" customWidth="1"/>
    <col min="28" max="32" width="7.28125" style="2" customWidth="1"/>
    <col min="33" max="33" width="6.8515625" style="2" customWidth="1"/>
    <col min="34" max="34" width="7.00390625" style="2" customWidth="1"/>
    <col min="35" max="35" width="6.8515625" style="2" customWidth="1"/>
    <col min="36" max="36" width="8.8515625" style="2" customWidth="1"/>
    <col min="37" max="37" width="7.28125" style="2" customWidth="1"/>
    <col min="38" max="38" width="7.140625" style="2" customWidth="1"/>
    <col min="39" max="39" width="6.7109375" style="2" customWidth="1"/>
    <col min="40" max="40" width="5.00390625" style="2" customWidth="1"/>
    <col min="41" max="41" width="6.7109375" style="2" customWidth="1"/>
    <col min="42" max="43" width="7.28125" style="2" customWidth="1"/>
    <col min="44" max="44" width="7.57421875" style="12" customWidth="1"/>
    <col min="45" max="45" width="5.7109375" style="12" customWidth="1"/>
    <col min="46" max="16384" width="11.421875" style="12" customWidth="1"/>
  </cols>
  <sheetData>
    <row r="1" spans="1:43" ht="16.5" customHeight="1">
      <c r="A1" s="1" t="s">
        <v>229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198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 t="s">
        <v>575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16.5" customHeight="1">
      <c r="A2" s="1" t="s">
        <v>545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545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9" t="s">
        <v>556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16.5" customHeight="1">
      <c r="A3" s="1" t="s">
        <v>402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402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 t="s">
        <v>402</v>
      </c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I4" s="27"/>
      <c r="AM4" s="27"/>
      <c r="AQ4" s="1"/>
    </row>
    <row r="5" spans="1:43" ht="19.5" customHeight="1">
      <c r="A5" s="2" t="s">
        <v>277</v>
      </c>
      <c r="J5" s="1" t="s">
        <v>298</v>
      </c>
      <c r="K5" s="1"/>
      <c r="N5" s="2" t="s">
        <v>277</v>
      </c>
      <c r="O5" s="1"/>
      <c r="P5" s="1"/>
      <c r="Q5" s="1"/>
      <c r="R5" s="1"/>
      <c r="S5" s="1"/>
      <c r="T5" s="1"/>
      <c r="U5" s="1"/>
      <c r="V5" s="1"/>
      <c r="X5" s="290" t="s">
        <v>298</v>
      </c>
      <c r="AA5" s="12" t="s">
        <v>277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P5" s="1"/>
      <c r="AQ5" s="1" t="s">
        <v>298</v>
      </c>
    </row>
    <row r="6" spans="10:24" ht="19.5" customHeight="1">
      <c r="J6" s="1"/>
      <c r="K6" s="1"/>
      <c r="O6" s="1"/>
      <c r="P6" s="1"/>
      <c r="Q6" s="1"/>
      <c r="R6" s="1"/>
      <c r="S6" s="1"/>
      <c r="T6" s="1"/>
      <c r="U6" s="1"/>
      <c r="V6" s="1"/>
      <c r="X6" s="208"/>
    </row>
    <row r="7" spans="1:45" s="418" customFormat="1" ht="18" customHeight="1">
      <c r="A7" s="264"/>
      <c r="B7" s="262" t="s">
        <v>260</v>
      </c>
      <c r="C7" s="263"/>
      <c r="D7" s="262" t="s">
        <v>261</v>
      </c>
      <c r="E7" s="263"/>
      <c r="F7" s="262" t="s">
        <v>262</v>
      </c>
      <c r="G7" s="263"/>
      <c r="H7" s="262" t="s">
        <v>263</v>
      </c>
      <c r="I7" s="263"/>
      <c r="J7" s="262" t="s">
        <v>264</v>
      </c>
      <c r="K7" s="263"/>
      <c r="L7" s="262" t="s">
        <v>568</v>
      </c>
      <c r="M7" s="263"/>
      <c r="N7" s="264"/>
      <c r="O7" s="262" t="s">
        <v>260</v>
      </c>
      <c r="P7" s="263"/>
      <c r="Q7" s="262" t="s">
        <v>261</v>
      </c>
      <c r="R7" s="263"/>
      <c r="S7" s="262" t="s">
        <v>262</v>
      </c>
      <c r="T7" s="263"/>
      <c r="U7" s="262" t="s">
        <v>263</v>
      </c>
      <c r="V7" s="263"/>
      <c r="W7" s="262" t="s">
        <v>264</v>
      </c>
      <c r="X7" s="263"/>
      <c r="Y7" s="262" t="s">
        <v>127</v>
      </c>
      <c r="Z7" s="263"/>
      <c r="AA7" s="267"/>
      <c r="AB7" s="416" t="s">
        <v>139</v>
      </c>
      <c r="AC7" s="411"/>
      <c r="AD7" s="411"/>
      <c r="AE7" s="411"/>
      <c r="AF7" s="411"/>
      <c r="AG7" s="263"/>
      <c r="AH7" s="412" t="s">
        <v>5</v>
      </c>
      <c r="AI7" s="411"/>
      <c r="AJ7" s="263"/>
      <c r="AK7" s="412" t="s">
        <v>534</v>
      </c>
      <c r="AL7" s="413"/>
      <c r="AM7" s="411"/>
      <c r="AN7" s="414"/>
      <c r="AO7" s="415"/>
      <c r="AP7" s="399" t="s">
        <v>385</v>
      </c>
      <c r="AQ7" s="412" t="s">
        <v>386</v>
      </c>
      <c r="AR7" s="400"/>
      <c r="AS7" s="417"/>
    </row>
    <row r="8" spans="1:45" ht="24" customHeight="1">
      <c r="A8" s="259" t="s">
        <v>557</v>
      </c>
      <c r="B8" s="260" t="s">
        <v>532</v>
      </c>
      <c r="C8" s="260" t="s">
        <v>265</v>
      </c>
      <c r="D8" s="260" t="s">
        <v>532</v>
      </c>
      <c r="E8" s="260" t="s">
        <v>265</v>
      </c>
      <c r="F8" s="260" t="s">
        <v>532</v>
      </c>
      <c r="G8" s="260" t="s">
        <v>265</v>
      </c>
      <c r="H8" s="260" t="s">
        <v>532</v>
      </c>
      <c r="I8" s="260" t="s">
        <v>265</v>
      </c>
      <c r="J8" s="260" t="s">
        <v>532</v>
      </c>
      <c r="K8" s="260" t="s">
        <v>265</v>
      </c>
      <c r="L8" s="260" t="s">
        <v>532</v>
      </c>
      <c r="M8" s="260" t="s">
        <v>265</v>
      </c>
      <c r="N8" s="259" t="s">
        <v>557</v>
      </c>
      <c r="O8" s="260" t="s">
        <v>532</v>
      </c>
      <c r="P8" s="260" t="s">
        <v>265</v>
      </c>
      <c r="Q8" s="260" t="s">
        <v>532</v>
      </c>
      <c r="R8" s="260" t="s">
        <v>265</v>
      </c>
      <c r="S8" s="260" t="s">
        <v>532</v>
      </c>
      <c r="T8" s="260" t="s">
        <v>265</v>
      </c>
      <c r="U8" s="260" t="s">
        <v>532</v>
      </c>
      <c r="V8" s="260" t="s">
        <v>265</v>
      </c>
      <c r="W8" s="260" t="s">
        <v>532</v>
      </c>
      <c r="X8" s="260" t="s">
        <v>265</v>
      </c>
      <c r="Y8" s="260" t="s">
        <v>532</v>
      </c>
      <c r="Z8" s="260" t="s">
        <v>265</v>
      </c>
      <c r="AA8" s="266" t="s">
        <v>557</v>
      </c>
      <c r="AB8" s="344" t="s">
        <v>387</v>
      </c>
      <c r="AC8" s="344" t="s">
        <v>388</v>
      </c>
      <c r="AD8" s="344" t="s">
        <v>389</v>
      </c>
      <c r="AE8" s="344" t="s">
        <v>390</v>
      </c>
      <c r="AF8" s="344" t="s">
        <v>391</v>
      </c>
      <c r="AG8" s="347" t="s">
        <v>259</v>
      </c>
      <c r="AH8" s="377" t="s">
        <v>393</v>
      </c>
      <c r="AI8" s="377" t="s">
        <v>394</v>
      </c>
      <c r="AJ8" s="347" t="s">
        <v>392</v>
      </c>
      <c r="AK8" s="444" t="s">
        <v>533</v>
      </c>
      <c r="AL8" s="347" t="s">
        <v>395</v>
      </c>
      <c r="AM8" s="347" t="s">
        <v>276</v>
      </c>
      <c r="AN8" s="347" t="s">
        <v>396</v>
      </c>
      <c r="AO8" s="347" t="s">
        <v>567</v>
      </c>
      <c r="AP8" s="349" t="s">
        <v>128</v>
      </c>
      <c r="AQ8" s="379" t="s">
        <v>143</v>
      </c>
      <c r="AR8" s="351" t="s">
        <v>138</v>
      </c>
      <c r="AS8" s="350" t="s">
        <v>144</v>
      </c>
    </row>
    <row r="9" spans="1:45" ht="11.25" customHeight="1">
      <c r="A9" s="6"/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6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70"/>
      <c r="AB9" s="271"/>
      <c r="AC9" s="271"/>
      <c r="AD9" s="271"/>
      <c r="AE9" s="271"/>
      <c r="AF9" s="271"/>
      <c r="AG9" s="272"/>
      <c r="AH9" s="274"/>
      <c r="AI9" s="275"/>
      <c r="AJ9" s="273"/>
      <c r="AK9" s="276"/>
      <c r="AL9" s="275"/>
      <c r="AM9" s="275"/>
      <c r="AN9" s="277"/>
      <c r="AO9" s="278"/>
      <c r="AP9" s="273"/>
      <c r="AQ9" s="279"/>
      <c r="AR9" s="5"/>
      <c r="AS9" s="5"/>
    </row>
    <row r="10" spans="1:45" ht="21" customHeight="1">
      <c r="A10" s="8" t="s">
        <v>267</v>
      </c>
      <c r="B10" s="49">
        <f aca="true" t="shared" si="0" ref="B10:K10">SUM(B12:B17)</f>
        <v>962346</v>
      </c>
      <c r="C10" s="49">
        <f t="shared" si="0"/>
        <v>469447</v>
      </c>
      <c r="D10" s="49">
        <f t="shared" si="0"/>
        <v>886047</v>
      </c>
      <c r="E10" s="49">
        <f t="shared" si="0"/>
        <v>426682</v>
      </c>
      <c r="F10" s="49">
        <f t="shared" si="0"/>
        <v>517509</v>
      </c>
      <c r="G10" s="49">
        <f t="shared" si="0"/>
        <v>252300</v>
      </c>
      <c r="H10" s="49">
        <f t="shared" si="0"/>
        <v>284471</v>
      </c>
      <c r="I10" s="49">
        <f t="shared" si="0"/>
        <v>140363</v>
      </c>
      <c r="J10" s="49">
        <f t="shared" si="0"/>
        <v>265716</v>
      </c>
      <c r="K10" s="49">
        <f t="shared" si="0"/>
        <v>132407</v>
      </c>
      <c r="L10" s="49">
        <f>SUM(L12:L17)</f>
        <v>2916089</v>
      </c>
      <c r="M10" s="49">
        <f>SUM(M12:M17)</f>
        <v>1421199</v>
      </c>
      <c r="N10" s="8" t="s">
        <v>267</v>
      </c>
      <c r="O10" s="49">
        <f aca="true" t="shared" si="1" ref="O10:X10">SUM(O12:O17)</f>
        <v>147483</v>
      </c>
      <c r="P10" s="49">
        <f t="shared" si="1"/>
        <v>70553</v>
      </c>
      <c r="Q10" s="49">
        <f t="shared" si="1"/>
        <v>183507</v>
      </c>
      <c r="R10" s="49">
        <f t="shared" si="1"/>
        <v>84535</v>
      </c>
      <c r="S10" s="49">
        <f t="shared" si="1"/>
        <v>152194</v>
      </c>
      <c r="T10" s="49">
        <f t="shared" si="1"/>
        <v>72589</v>
      </c>
      <c r="U10" s="49">
        <f t="shared" si="1"/>
        <v>25640</v>
      </c>
      <c r="V10" s="49">
        <f t="shared" si="1"/>
        <v>12624</v>
      </c>
      <c r="W10" s="49">
        <f t="shared" si="1"/>
        <v>62047</v>
      </c>
      <c r="X10" s="49">
        <f t="shared" si="1"/>
        <v>31305</v>
      </c>
      <c r="Y10" s="49">
        <f>SUM(Y12:Y17)</f>
        <v>570871</v>
      </c>
      <c r="Z10" s="49">
        <f>SUM(Z12:Z17)</f>
        <v>271606</v>
      </c>
      <c r="AA10" s="8" t="s">
        <v>267</v>
      </c>
      <c r="AB10" s="54">
        <f>SUM(AB12:AB17)</f>
        <v>18087</v>
      </c>
      <c r="AC10" s="54">
        <f aca="true" t="shared" si="2" ref="AC10:AJ10">SUM(AC12:AC17)</f>
        <v>18333</v>
      </c>
      <c r="AD10" s="54">
        <f t="shared" si="2"/>
        <v>15769</v>
      </c>
      <c r="AE10" s="54">
        <f t="shared" si="2"/>
        <v>11650</v>
      </c>
      <c r="AF10" s="54">
        <f t="shared" si="2"/>
        <v>10744</v>
      </c>
      <c r="AG10" s="54">
        <f t="shared" si="2"/>
        <v>74583</v>
      </c>
      <c r="AH10" s="54">
        <f>SUM(AH12:AH17)</f>
        <v>40227</v>
      </c>
      <c r="AI10" s="54">
        <f>SUM(AI12:AI17)</f>
        <v>4730</v>
      </c>
      <c r="AJ10" s="54">
        <f t="shared" si="2"/>
        <v>44957</v>
      </c>
      <c r="AK10" s="54">
        <f>SUM(AK12:AK17)</f>
        <v>29562</v>
      </c>
      <c r="AL10" s="54">
        <f aca="true" t="shared" si="3" ref="AL10:AS10">SUM(AL12:AL17)</f>
        <v>16230</v>
      </c>
      <c r="AM10" s="54">
        <f t="shared" si="3"/>
        <v>2149</v>
      </c>
      <c r="AN10" s="54">
        <f t="shared" si="3"/>
        <v>930</v>
      </c>
      <c r="AO10" s="54">
        <f t="shared" si="3"/>
        <v>48871</v>
      </c>
      <c r="AP10" s="54">
        <f t="shared" si="3"/>
        <v>1611</v>
      </c>
      <c r="AQ10" s="54">
        <f t="shared" si="3"/>
        <v>16975</v>
      </c>
      <c r="AR10" s="22">
        <f t="shared" si="3"/>
        <v>15690</v>
      </c>
      <c r="AS10" s="22">
        <f t="shared" si="3"/>
        <v>1285</v>
      </c>
    </row>
    <row r="11" spans="1:45" ht="12.75">
      <c r="A11" s="6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9"/>
      <c r="M11" s="49"/>
      <c r="N11" s="6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49"/>
      <c r="Z11" s="49"/>
      <c r="AA11" s="6"/>
      <c r="AB11" s="12"/>
      <c r="AC11" s="6"/>
      <c r="AD11" s="12"/>
      <c r="AE11" s="6"/>
      <c r="AF11" s="12"/>
      <c r="AG11" s="6"/>
      <c r="AH11" s="6"/>
      <c r="AI11" s="19"/>
      <c r="AJ11" s="6"/>
      <c r="AK11" s="12"/>
      <c r="AL11" s="6"/>
      <c r="AM11" s="6"/>
      <c r="AN11" s="12"/>
      <c r="AO11" s="6"/>
      <c r="AP11" s="19"/>
      <c r="AQ11" s="19"/>
      <c r="AR11" s="6"/>
      <c r="AS11" s="6"/>
    </row>
    <row r="12" spans="1:45" ht="27" customHeight="1">
      <c r="A12" s="6" t="s">
        <v>278</v>
      </c>
      <c r="B12" s="63">
        <f>'Niv1Pub  '!B10</f>
        <v>144239</v>
      </c>
      <c r="C12" s="63">
        <f>'Niv1Pub  '!C10</f>
        <v>68723</v>
      </c>
      <c r="D12" s="63">
        <f>'Niv1Pub  '!D10</f>
        <v>189286</v>
      </c>
      <c r="E12" s="63">
        <f>'Niv1Pub  '!E10</f>
        <v>88543</v>
      </c>
      <c r="F12" s="63">
        <f>'Niv1Pub  '!F10</f>
        <v>135233</v>
      </c>
      <c r="G12" s="63">
        <f>'Niv1Pub  '!G10</f>
        <v>64772</v>
      </c>
      <c r="H12" s="63">
        <f>'Niv1Pub  '!H10</f>
        <v>84158</v>
      </c>
      <c r="I12" s="63">
        <f>'Niv1Pub  '!I10</f>
        <v>41412</v>
      </c>
      <c r="J12" s="63">
        <f>'Niv1Pub  '!J10</f>
        <v>88463</v>
      </c>
      <c r="K12" s="63">
        <f>'Niv1Pub  '!K10</f>
        <v>44676</v>
      </c>
      <c r="L12" s="49">
        <f aca="true" t="shared" si="4" ref="L12:M17">+B12+D12++F12+H12+J12</f>
        <v>641379</v>
      </c>
      <c r="M12" s="49">
        <f t="shared" si="4"/>
        <v>308126</v>
      </c>
      <c r="N12" s="6" t="s">
        <v>278</v>
      </c>
      <c r="O12" s="63">
        <f>'Niv1Pub  '!O10</f>
        <v>14772</v>
      </c>
      <c r="P12" s="63">
        <f>'Niv1Pub  '!P10</f>
        <v>6609</v>
      </c>
      <c r="Q12" s="63">
        <f>'Niv1Pub  '!Q10</f>
        <v>39469</v>
      </c>
      <c r="R12" s="63">
        <f>'Niv1Pub  '!R10</f>
        <v>17310</v>
      </c>
      <c r="S12" s="63">
        <f>'Niv1Pub  '!S10</f>
        <v>38470</v>
      </c>
      <c r="T12" s="63">
        <f>'Niv1Pub  '!T10</f>
        <v>17799</v>
      </c>
      <c r="U12" s="63">
        <f>'Niv1Pub  '!U10</f>
        <v>6263</v>
      </c>
      <c r="V12" s="63">
        <f>'Niv1Pub  '!V10</f>
        <v>3009</v>
      </c>
      <c r="W12" s="63">
        <f>'Niv1Pub  '!W10</f>
        <v>19375</v>
      </c>
      <c r="X12" s="63">
        <f>'Niv1Pub  '!X10</f>
        <v>10039</v>
      </c>
      <c r="Y12" s="49">
        <f aca="true" t="shared" si="5" ref="Y12:Z17">+O12+Q12++S12+U12+W12</f>
        <v>118349</v>
      </c>
      <c r="Z12" s="49">
        <f t="shared" si="5"/>
        <v>54766</v>
      </c>
      <c r="AA12" s="6" t="s">
        <v>278</v>
      </c>
      <c r="AB12" s="63">
        <f>'Niv1Pub  '!AB10</f>
        <v>3477</v>
      </c>
      <c r="AC12" s="63">
        <f>'Niv1Pub  '!AC10</f>
        <v>3826</v>
      </c>
      <c r="AD12" s="63">
        <f>'Niv1Pub  '!AD10</f>
        <v>3527</v>
      </c>
      <c r="AE12" s="63">
        <f>'Niv1Pub  '!AE10</f>
        <v>3099</v>
      </c>
      <c r="AF12" s="63">
        <f>'Niv1Pub  '!AF10</f>
        <v>3156</v>
      </c>
      <c r="AG12" s="63">
        <f>'Niv1Pub  '!AG10</f>
        <v>17085</v>
      </c>
      <c r="AH12" s="63">
        <f>'Niv1Pub  '!AH10</f>
        <v>9853</v>
      </c>
      <c r="AI12" s="63">
        <f>'Niv1Pub  '!AI10</f>
        <v>844</v>
      </c>
      <c r="AJ12" s="63">
        <f>'Niv1Pub  '!AJ10</f>
        <v>10697</v>
      </c>
      <c r="AK12" s="63">
        <f>'Niv1Pub  '!AK10</f>
        <v>7328</v>
      </c>
      <c r="AL12" s="63">
        <f>'Niv1Pub  '!AL10</f>
        <v>4288</v>
      </c>
      <c r="AM12" s="63">
        <f>'Niv1Pub  '!AM10</f>
        <v>28</v>
      </c>
      <c r="AN12" s="63">
        <f>'Niv1Pub  '!AN10</f>
        <v>363</v>
      </c>
      <c r="AO12" s="63">
        <f>'Niv1Pub  '!AO10</f>
        <v>12007</v>
      </c>
      <c r="AP12" s="63">
        <f>'Niv1Pub  '!AP10</f>
        <v>585</v>
      </c>
      <c r="AQ12" s="63">
        <f>'Niv1Pub  '!AQ10</f>
        <v>3149</v>
      </c>
      <c r="AR12" s="60">
        <f>'Niv1Pub  '!AR10</f>
        <v>3051</v>
      </c>
      <c r="AS12" s="60">
        <f>'Niv1Pub  '!AS10</f>
        <v>98</v>
      </c>
    </row>
    <row r="13" spans="1:45" ht="27" customHeight="1">
      <c r="A13" s="6" t="s">
        <v>282</v>
      </c>
      <c r="B13" s="63">
        <f>'Niv1Pub  '!B42</f>
        <v>100035</v>
      </c>
      <c r="C13" s="63">
        <f>'Niv1Pub  '!C42</f>
        <v>48088</v>
      </c>
      <c r="D13" s="63">
        <f>'Niv1Pub  '!D42</f>
        <v>61071</v>
      </c>
      <c r="E13" s="63">
        <f>'Niv1Pub  '!E42</f>
        <v>29309</v>
      </c>
      <c r="F13" s="63">
        <f>'Niv1Pub  '!F42</f>
        <v>47170</v>
      </c>
      <c r="G13" s="63">
        <f>'Niv1Pub  '!G42</f>
        <v>23415</v>
      </c>
      <c r="H13" s="63">
        <f>'Niv1Pub  '!H42</f>
        <v>28929</v>
      </c>
      <c r="I13" s="63">
        <f>'Niv1Pub  '!I42</f>
        <v>14129</v>
      </c>
      <c r="J13" s="63">
        <f>'Niv1Pub  '!J42</f>
        <v>21978</v>
      </c>
      <c r="K13" s="63">
        <f>'Niv1Pub  '!K42</f>
        <v>10992</v>
      </c>
      <c r="L13" s="49">
        <f>+B13+D13++F13+H13+J13</f>
        <v>259183</v>
      </c>
      <c r="M13" s="49">
        <f t="shared" si="4"/>
        <v>125933</v>
      </c>
      <c r="N13" s="6" t="s">
        <v>282</v>
      </c>
      <c r="O13" s="63">
        <f>'Niv1Pub  '!O42</f>
        <v>39129</v>
      </c>
      <c r="P13" s="63">
        <f>'Niv1Pub  '!P42</f>
        <v>18376</v>
      </c>
      <c r="Q13" s="63">
        <f>'Niv1Pub  '!Q42</f>
        <v>18159</v>
      </c>
      <c r="R13" s="63">
        <f>'Niv1Pub  '!R42</f>
        <v>8383</v>
      </c>
      <c r="S13" s="63">
        <f>'Niv1Pub  '!S42</f>
        <v>15736</v>
      </c>
      <c r="T13" s="63">
        <f>'Niv1Pub  '!T42</f>
        <v>7610</v>
      </c>
      <c r="U13" s="63">
        <f>'Niv1Pub  '!U42</f>
        <v>6527</v>
      </c>
      <c r="V13" s="63">
        <f>'Niv1Pub  '!V42</f>
        <v>3172</v>
      </c>
      <c r="W13" s="63">
        <f>'Niv1Pub  '!W42</f>
        <v>6197</v>
      </c>
      <c r="X13" s="63">
        <f>'Niv1Pub  '!X42</f>
        <v>3106</v>
      </c>
      <c r="Y13" s="49">
        <f t="shared" si="5"/>
        <v>85748</v>
      </c>
      <c r="Z13" s="49">
        <f t="shared" si="5"/>
        <v>40647</v>
      </c>
      <c r="AA13" s="6" t="s">
        <v>282</v>
      </c>
      <c r="AB13" s="63">
        <f>+'Niv1Pub  '!AB42</f>
        <v>1492</v>
      </c>
      <c r="AC13" s="63">
        <f>+'Niv1Pub  '!AC42</f>
        <v>1379</v>
      </c>
      <c r="AD13" s="63">
        <f>+'Niv1Pub  '!AD42</f>
        <v>1305</v>
      </c>
      <c r="AE13" s="63">
        <f>+'Niv1Pub  '!AE42</f>
        <v>1072</v>
      </c>
      <c r="AF13" s="63">
        <f>+'Niv1Pub  '!AF42</f>
        <v>883</v>
      </c>
      <c r="AG13" s="63">
        <f>+'Niv1Pub  '!AG42</f>
        <v>6131</v>
      </c>
      <c r="AH13" s="63">
        <f>'Niv1Pub  '!AH42</f>
        <v>3041</v>
      </c>
      <c r="AI13" s="63">
        <f>'Niv1Pub  '!AI42</f>
        <v>447</v>
      </c>
      <c r="AJ13" s="63">
        <f>'Niv1Pub  '!AJ42</f>
        <v>3488</v>
      </c>
      <c r="AK13" s="63">
        <f>'Niv1Pub  '!AK42</f>
        <v>1908</v>
      </c>
      <c r="AL13" s="63">
        <f>'Niv1Pub  '!AL42</f>
        <v>1614</v>
      </c>
      <c r="AM13" s="63">
        <f>'Niv1Pub  '!AM42</f>
        <v>10</v>
      </c>
      <c r="AN13" s="63">
        <f>'Niv1Pub  '!AN42</f>
        <v>123</v>
      </c>
      <c r="AO13" s="63">
        <f>'Niv1Pub  '!AO42</f>
        <v>3655</v>
      </c>
      <c r="AP13" s="63">
        <f>'Niv1Pub  '!AP42</f>
        <v>88</v>
      </c>
      <c r="AQ13" s="63">
        <f>'Niv1Pub  '!AQ42</f>
        <v>1296</v>
      </c>
      <c r="AR13" s="60">
        <f>'Niv1Pub  '!AR42</f>
        <v>1267</v>
      </c>
      <c r="AS13" s="60">
        <f>'Niv1Pub  '!AS42</f>
        <v>29</v>
      </c>
    </row>
    <row r="14" spans="1:45" ht="27" customHeight="1">
      <c r="A14" s="6" t="s">
        <v>279</v>
      </c>
      <c r="B14" s="157">
        <f>'Niv1Pub  '!B63</f>
        <v>268186</v>
      </c>
      <c r="C14" s="157">
        <f>'Niv1Pub  '!C63</f>
        <v>129660</v>
      </c>
      <c r="D14" s="157">
        <f>'Niv1Pub  '!D63</f>
        <v>212973</v>
      </c>
      <c r="E14" s="157">
        <f>'Niv1Pub  '!E63</f>
        <v>101493</v>
      </c>
      <c r="F14" s="157">
        <f>'Niv1Pub  '!F63</f>
        <v>112244</v>
      </c>
      <c r="G14" s="157">
        <f>'Niv1Pub  '!G63</f>
        <v>53579</v>
      </c>
      <c r="H14" s="157">
        <f>'Niv1Pub  '!H63</f>
        <v>58035</v>
      </c>
      <c r="I14" s="157">
        <f>'Niv1Pub  '!I63</f>
        <v>28095</v>
      </c>
      <c r="J14" s="157">
        <f>'Niv1Pub  '!J63</f>
        <v>49459</v>
      </c>
      <c r="K14" s="157">
        <f>'Niv1Pub  '!K63</f>
        <v>24028</v>
      </c>
      <c r="L14" s="49">
        <f>+B14+D14++F14+H14+J14</f>
        <v>700897</v>
      </c>
      <c r="M14" s="49">
        <f t="shared" si="4"/>
        <v>336855</v>
      </c>
      <c r="N14" s="6" t="s">
        <v>279</v>
      </c>
      <c r="O14" s="63">
        <f>'Niv1Pub  '!O63</f>
        <v>27876</v>
      </c>
      <c r="P14" s="63">
        <f>'Niv1Pub  '!P63</f>
        <v>13315</v>
      </c>
      <c r="Q14" s="63">
        <f>'Niv1Pub  '!Q63</f>
        <v>44913</v>
      </c>
      <c r="R14" s="63">
        <f>'Niv1Pub  '!R63</f>
        <v>20510</v>
      </c>
      <c r="S14" s="63">
        <f>'Niv1Pub  '!S63</f>
        <v>32985</v>
      </c>
      <c r="T14" s="63">
        <f>'Niv1Pub  '!T63</f>
        <v>15438</v>
      </c>
      <c r="U14" s="63">
        <f>'Niv1Pub  '!U63</f>
        <v>2743</v>
      </c>
      <c r="V14" s="63">
        <f>'Niv1Pub  '!V63</f>
        <v>1320</v>
      </c>
      <c r="W14" s="63">
        <f>'Niv1Pub  '!W63</f>
        <v>10680</v>
      </c>
      <c r="X14" s="63">
        <f>'Niv1Pub  '!X63</f>
        <v>5138</v>
      </c>
      <c r="Y14" s="49">
        <f t="shared" si="5"/>
        <v>119197</v>
      </c>
      <c r="Z14" s="49">
        <f t="shared" si="5"/>
        <v>55721</v>
      </c>
      <c r="AA14" s="21" t="s">
        <v>279</v>
      </c>
      <c r="AB14" s="63">
        <f>'Niv1Pub  '!AB63</f>
        <v>4863</v>
      </c>
      <c r="AC14" s="63">
        <f>'Niv1Pub  '!AC63</f>
        <v>4774</v>
      </c>
      <c r="AD14" s="63">
        <f>'Niv1Pub  '!AD63</f>
        <v>4001</v>
      </c>
      <c r="AE14" s="63">
        <f>'Niv1Pub  '!AE63</f>
        <v>2696</v>
      </c>
      <c r="AF14" s="63">
        <f>'Niv1Pub  '!AF63</f>
        <v>2396</v>
      </c>
      <c r="AG14" s="63">
        <f>'Niv1Pub  '!AG63</f>
        <v>18730</v>
      </c>
      <c r="AH14" s="63">
        <f>'Niv1Pub  '!AH63</f>
        <v>10856</v>
      </c>
      <c r="AI14" s="63">
        <f>'Niv1Pub  '!AI63</f>
        <v>1216</v>
      </c>
      <c r="AJ14" s="63">
        <f>'Niv1Pub  '!AJ63</f>
        <v>12072</v>
      </c>
      <c r="AK14" s="63">
        <f>'Niv1Pub  '!AK63</f>
        <v>7754</v>
      </c>
      <c r="AL14" s="63">
        <f>'Niv1Pub  '!AL63</f>
        <v>3520</v>
      </c>
      <c r="AM14" s="63">
        <f>'Niv1Pub  '!AM63</f>
        <v>1022</v>
      </c>
      <c r="AN14" s="63">
        <f>'Niv1Pub  '!AN63</f>
        <v>38</v>
      </c>
      <c r="AO14" s="63">
        <f>'Niv1Pub  '!AO63</f>
        <v>12334</v>
      </c>
      <c r="AP14" s="63">
        <f>'Niv1Pub  '!AP63</f>
        <v>264</v>
      </c>
      <c r="AQ14" s="63">
        <f>'Niv1Pub  '!AQ63</f>
        <v>4606</v>
      </c>
      <c r="AR14" s="60">
        <f>'Niv1Pub  '!AR63</f>
        <v>4201</v>
      </c>
      <c r="AS14" s="60">
        <f>'Niv1Pub  '!AS63</f>
        <v>405</v>
      </c>
    </row>
    <row r="15" spans="1:45" ht="27" customHeight="1">
      <c r="A15" s="6" t="s">
        <v>280</v>
      </c>
      <c r="B15" s="63">
        <f>'Niv1Pub  '!B98</f>
        <v>138231</v>
      </c>
      <c r="C15" s="63">
        <f>'Niv1Pub  '!C98</f>
        <v>67609</v>
      </c>
      <c r="D15" s="63">
        <f>'Niv1Pub  '!D98</f>
        <v>115437</v>
      </c>
      <c r="E15" s="63">
        <f>'Niv1Pub  '!E98</f>
        <v>56386</v>
      </c>
      <c r="F15" s="63">
        <f>'Niv1Pub  '!F98</f>
        <v>67584</v>
      </c>
      <c r="G15" s="63">
        <f>'Niv1Pub  '!G98</f>
        <v>32835</v>
      </c>
      <c r="H15" s="63">
        <f>'Niv1Pub  '!H98</f>
        <v>36599</v>
      </c>
      <c r="I15" s="63">
        <f>'Niv1Pub  '!I98</f>
        <v>17800</v>
      </c>
      <c r="J15" s="63">
        <f>'Niv1Pub  '!J98</f>
        <v>31728</v>
      </c>
      <c r="K15" s="63">
        <f>'Niv1Pub  '!K98</f>
        <v>14992</v>
      </c>
      <c r="L15" s="49">
        <f t="shared" si="4"/>
        <v>389579</v>
      </c>
      <c r="M15" s="49">
        <f t="shared" si="4"/>
        <v>189622</v>
      </c>
      <c r="N15" s="6" t="s">
        <v>280</v>
      </c>
      <c r="O15" s="63">
        <f>'Niv1Pub  '!O98</f>
        <v>27015</v>
      </c>
      <c r="P15" s="63">
        <f>'Niv1Pub  '!P98</f>
        <v>13127</v>
      </c>
      <c r="Q15" s="63">
        <f>'Niv1Pub  '!Q98</f>
        <v>24719</v>
      </c>
      <c r="R15" s="63">
        <f>'Niv1Pub  '!R98</f>
        <v>11841</v>
      </c>
      <c r="S15" s="63">
        <f>'Niv1Pub  '!S98</f>
        <v>20622</v>
      </c>
      <c r="T15" s="63">
        <f>'Niv1Pub  '!T98</f>
        <v>9965</v>
      </c>
      <c r="U15" s="63">
        <f>'Niv1Pub  '!U98</f>
        <v>4701</v>
      </c>
      <c r="V15" s="63">
        <f>'Niv1Pub  '!V98</f>
        <v>2324</v>
      </c>
      <c r="W15" s="63">
        <f>'Niv1Pub  '!W98</f>
        <v>7798</v>
      </c>
      <c r="X15" s="63">
        <f>'Niv1Pub  '!X98</f>
        <v>3716</v>
      </c>
      <c r="Y15" s="49">
        <f t="shared" si="5"/>
        <v>84855</v>
      </c>
      <c r="Z15" s="49">
        <f t="shared" si="5"/>
        <v>40973</v>
      </c>
      <c r="AA15" s="6" t="s">
        <v>280</v>
      </c>
      <c r="AB15" s="63">
        <f>'Niv1Pub  '!AB98</f>
        <v>2561</v>
      </c>
      <c r="AC15" s="63">
        <f>'Niv1Pub  '!AC98</f>
        <v>2531</v>
      </c>
      <c r="AD15" s="63">
        <f>'Niv1Pub  '!AD98</f>
        <v>2179</v>
      </c>
      <c r="AE15" s="63">
        <f>'Niv1Pub  '!AE98</f>
        <v>1644</v>
      </c>
      <c r="AF15" s="63">
        <f>'Niv1Pub  '!AF98</f>
        <v>1442</v>
      </c>
      <c r="AG15" s="63">
        <f>'Niv1Pub  '!AG98</f>
        <v>10357</v>
      </c>
      <c r="AH15" s="63">
        <f>'Niv1Pub  '!AH98</f>
        <v>4948</v>
      </c>
      <c r="AI15" s="63">
        <f>'Niv1Pub  '!AI98</f>
        <v>580</v>
      </c>
      <c r="AJ15" s="63">
        <f>'Niv1Pub  '!AJ98</f>
        <v>5528</v>
      </c>
      <c r="AK15" s="63">
        <f>'Niv1Pub  '!AK98</f>
        <v>3427</v>
      </c>
      <c r="AL15" s="63">
        <f>'Niv1Pub  '!AL98</f>
        <v>2487</v>
      </c>
      <c r="AM15" s="63">
        <f>'Niv1Pub  '!AM98</f>
        <v>74</v>
      </c>
      <c r="AN15" s="63">
        <f>'Niv1Pub  '!AN98</f>
        <v>176</v>
      </c>
      <c r="AO15" s="63">
        <f>'Niv1Pub  '!AO98</f>
        <v>6164</v>
      </c>
      <c r="AP15" s="63">
        <f>'Niv1Pub  '!AP98</f>
        <v>122</v>
      </c>
      <c r="AQ15" s="63">
        <f>'Niv1Pub  '!AQ98</f>
        <v>2469</v>
      </c>
      <c r="AR15" s="60">
        <f>'Niv1Pub  '!AR98</f>
        <v>2244</v>
      </c>
      <c r="AS15" s="60">
        <f>'Niv1Pub  '!AS98</f>
        <v>225</v>
      </c>
    </row>
    <row r="16" spans="1:45" s="57" customFormat="1" ht="27" customHeight="1">
      <c r="A16" s="87" t="s">
        <v>297</v>
      </c>
      <c r="B16" s="166">
        <f>'Niv1Pub  '!B133</f>
        <v>175394</v>
      </c>
      <c r="C16" s="166">
        <f>'Niv1Pub  '!C133</f>
        <v>85527</v>
      </c>
      <c r="D16" s="166">
        <f>'Niv1Pub  '!D133</f>
        <v>217065</v>
      </c>
      <c r="E16" s="166">
        <f>'Niv1Pub  '!E133</f>
        <v>104389</v>
      </c>
      <c r="F16" s="166">
        <f>'Niv1Pub  '!F133</f>
        <v>108398</v>
      </c>
      <c r="G16" s="166">
        <f>'Niv1Pub  '!G133</f>
        <v>53363</v>
      </c>
      <c r="H16" s="166">
        <f>'Niv1Pub  '!H133</f>
        <v>52135</v>
      </c>
      <c r="I16" s="166">
        <f>'Niv1Pub  '!I133</f>
        <v>26032</v>
      </c>
      <c r="J16" s="166">
        <f>'Niv1Pub  '!J133</f>
        <v>55624</v>
      </c>
      <c r="K16" s="166">
        <f>'Niv1Pub  '!K133</f>
        <v>28350</v>
      </c>
      <c r="L16" s="154">
        <f t="shared" si="4"/>
        <v>608616</v>
      </c>
      <c r="M16" s="154">
        <f t="shared" si="4"/>
        <v>297661</v>
      </c>
      <c r="N16" s="87" t="s">
        <v>297</v>
      </c>
      <c r="O16" s="166">
        <f>'Niv1Pub  '!O133</f>
        <v>17778</v>
      </c>
      <c r="P16" s="166">
        <f>'Niv1Pub  '!P133</f>
        <v>8481</v>
      </c>
      <c r="Q16" s="166">
        <f>'Niv1Pub  '!Q133</f>
        <v>41058</v>
      </c>
      <c r="R16" s="166">
        <f>'Niv1Pub  '!R133</f>
        <v>18733</v>
      </c>
      <c r="S16" s="166">
        <f>'Niv1Pub  '!S133</f>
        <v>33633</v>
      </c>
      <c r="T16" s="166">
        <f>'Niv1Pub  '!T133</f>
        <v>16226</v>
      </c>
      <c r="U16" s="166">
        <f>'Niv1Pub  '!U133</f>
        <v>3575</v>
      </c>
      <c r="V16" s="166">
        <f>'Niv1Pub  '!V133</f>
        <v>1794</v>
      </c>
      <c r="W16" s="166">
        <f>'Niv1Pub  '!W133</f>
        <v>14948</v>
      </c>
      <c r="X16" s="166">
        <f>'Niv1Pub  '!X133</f>
        <v>7771</v>
      </c>
      <c r="Y16" s="49">
        <f t="shared" si="5"/>
        <v>110992</v>
      </c>
      <c r="Z16" s="49">
        <f t="shared" si="5"/>
        <v>53005</v>
      </c>
      <c r="AA16" s="87" t="s">
        <v>297</v>
      </c>
      <c r="AB16" s="166">
        <f>'Niv1Pub  '!AB133</f>
        <v>3395</v>
      </c>
      <c r="AC16" s="166">
        <f>'Niv1Pub  '!AC133</f>
        <v>3734</v>
      </c>
      <c r="AD16" s="166">
        <f>'Niv1Pub  '!AD133</f>
        <v>3127</v>
      </c>
      <c r="AE16" s="166">
        <f>'Niv1Pub  '!AE133</f>
        <v>1987</v>
      </c>
      <c r="AF16" s="166">
        <f>'Niv1Pub  '!AF133</f>
        <v>1988</v>
      </c>
      <c r="AG16" s="166">
        <f>'Niv1Pub  '!AG133</f>
        <v>14231</v>
      </c>
      <c r="AH16" s="166">
        <f>'Niv1Pub  '!AH133</f>
        <v>7750</v>
      </c>
      <c r="AI16" s="166">
        <f>'Niv1Pub  '!AI133</f>
        <v>1156</v>
      </c>
      <c r="AJ16" s="166">
        <f>'Niv1Pub  '!AJ133</f>
        <v>8906</v>
      </c>
      <c r="AK16" s="166">
        <f>'Niv1Pub  '!AK133</f>
        <v>5527</v>
      </c>
      <c r="AL16" s="166">
        <f>'Niv1Pub  '!AL133</f>
        <v>3310</v>
      </c>
      <c r="AM16" s="166">
        <f>'Niv1Pub  '!AM133</f>
        <v>104</v>
      </c>
      <c r="AN16" s="166">
        <f>'Niv1Pub  '!AN133</f>
        <v>72</v>
      </c>
      <c r="AO16" s="166">
        <f>'Niv1Pub  '!AO133</f>
        <v>9013</v>
      </c>
      <c r="AP16" s="166">
        <f>'Niv1Pub  '!AP133</f>
        <v>197</v>
      </c>
      <c r="AQ16" s="166">
        <f>'Niv1Pub  '!AQ133</f>
        <v>3282</v>
      </c>
      <c r="AR16" s="85">
        <f>'Niv1Pub  '!AR133</f>
        <v>3095</v>
      </c>
      <c r="AS16" s="85">
        <f>'Niv1Pub  '!AS133</f>
        <v>187</v>
      </c>
    </row>
    <row r="17" spans="1:45" ht="27" customHeight="1">
      <c r="A17" s="6" t="s">
        <v>281</v>
      </c>
      <c r="B17" s="60">
        <f>'Niv1Pub  '!B164</f>
        <v>136261</v>
      </c>
      <c r="C17" s="60">
        <f>'Niv1Pub  '!C164</f>
        <v>69840</v>
      </c>
      <c r="D17" s="60">
        <f>'Niv1Pub  '!D164</f>
        <v>90215</v>
      </c>
      <c r="E17" s="60">
        <f>'Niv1Pub  '!E164</f>
        <v>46562</v>
      </c>
      <c r="F17" s="60">
        <f>'Niv1Pub  '!F164</f>
        <v>46880</v>
      </c>
      <c r="G17" s="60">
        <f>'Niv1Pub  '!G164</f>
        <v>24336</v>
      </c>
      <c r="H17" s="60">
        <f>'Niv1Pub  '!H164</f>
        <v>24615</v>
      </c>
      <c r="I17" s="60">
        <f>'Niv1Pub  '!I164</f>
        <v>12895</v>
      </c>
      <c r="J17" s="60">
        <f>'Niv1Pub  '!J164</f>
        <v>18464</v>
      </c>
      <c r="K17" s="60">
        <f>'Niv1Pub  '!K164</f>
        <v>9369</v>
      </c>
      <c r="L17" s="9">
        <f t="shared" si="4"/>
        <v>316435</v>
      </c>
      <c r="M17" s="9">
        <f t="shared" si="4"/>
        <v>163002</v>
      </c>
      <c r="N17" s="6" t="s">
        <v>281</v>
      </c>
      <c r="O17" s="60">
        <f>'Niv1Pub  '!O164</f>
        <v>20913</v>
      </c>
      <c r="P17" s="60">
        <f>'Niv1Pub  '!P164</f>
        <v>10645</v>
      </c>
      <c r="Q17" s="60">
        <f>'Niv1Pub  '!Q164</f>
        <v>15189</v>
      </c>
      <c r="R17" s="60">
        <f>'Niv1Pub  '!R164</f>
        <v>7758</v>
      </c>
      <c r="S17" s="60">
        <f>'Niv1Pub  '!S164</f>
        <v>10748</v>
      </c>
      <c r="T17" s="60">
        <f>'Niv1Pub  '!T164</f>
        <v>5551</v>
      </c>
      <c r="U17" s="60">
        <f>'Niv1Pub  '!U164</f>
        <v>1831</v>
      </c>
      <c r="V17" s="60">
        <f>'Niv1Pub  '!V164</f>
        <v>1005</v>
      </c>
      <c r="W17" s="60">
        <f>'Niv1Pub  '!W164</f>
        <v>3049</v>
      </c>
      <c r="X17" s="60">
        <f>'Niv1Pub  '!X164</f>
        <v>1535</v>
      </c>
      <c r="Y17" s="9">
        <f t="shared" si="5"/>
        <v>51730</v>
      </c>
      <c r="Z17" s="9">
        <f t="shared" si="5"/>
        <v>26494</v>
      </c>
      <c r="AA17" s="6" t="s">
        <v>281</v>
      </c>
      <c r="AB17" s="60">
        <f>'Niv1Pub  '!AB164</f>
        <v>2299</v>
      </c>
      <c r="AC17" s="60">
        <f>'Niv1Pub  '!AC164</f>
        <v>2089</v>
      </c>
      <c r="AD17" s="60">
        <f>'Niv1Pub  '!AD164</f>
        <v>1630</v>
      </c>
      <c r="AE17" s="60">
        <f>'Niv1Pub  '!AE164</f>
        <v>1152</v>
      </c>
      <c r="AF17" s="60">
        <f>'Niv1Pub  '!AF164</f>
        <v>879</v>
      </c>
      <c r="AG17" s="60">
        <f>'Niv1Pub  '!AG164</f>
        <v>8049</v>
      </c>
      <c r="AH17" s="60">
        <f>'Niv1Pub  '!AH164</f>
        <v>3779</v>
      </c>
      <c r="AI17" s="60">
        <f>'Niv1Pub  '!AI164</f>
        <v>487</v>
      </c>
      <c r="AJ17" s="60">
        <f>'Niv1Pub  '!AJ164</f>
        <v>4266</v>
      </c>
      <c r="AK17" s="60">
        <f>'Niv1Pub  '!AK164</f>
        <v>3618</v>
      </c>
      <c r="AL17" s="60">
        <f>'Niv1Pub  '!AL164</f>
        <v>1011</v>
      </c>
      <c r="AM17" s="60">
        <f>'Niv1Pub  '!AM164</f>
        <v>911</v>
      </c>
      <c r="AN17" s="60">
        <f>'Niv1Pub  '!AN164</f>
        <v>158</v>
      </c>
      <c r="AO17" s="60">
        <f>'Niv1Pub  '!AO164</f>
        <v>5698</v>
      </c>
      <c r="AP17" s="60">
        <f>'Niv1Pub  '!AP164</f>
        <v>355</v>
      </c>
      <c r="AQ17" s="60">
        <f>'Niv1Pub  '!AQ164</f>
        <v>2173</v>
      </c>
      <c r="AR17" s="60">
        <f>'Niv1Pub  '!AR164</f>
        <v>1832</v>
      </c>
      <c r="AS17" s="60">
        <f>'Niv1Pub  '!AS164</f>
        <v>341</v>
      </c>
    </row>
    <row r="18" spans="1:45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33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</row>
    <row r="20" spans="13:43" ht="18.75" customHeight="1">
      <c r="M20" s="23"/>
      <c r="AA20" s="1" t="s">
        <v>573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12.75">
      <c r="A21" s="55" t="s">
        <v>230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1" t="s">
        <v>199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56"/>
      <c r="Z21" s="56"/>
      <c r="AA21" s="1" t="s">
        <v>556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5" customHeight="1">
      <c r="A22" s="1" t="s">
        <v>545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 t="s">
        <v>545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 t="s">
        <v>402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15" customHeight="1">
      <c r="A23" s="1" t="s">
        <v>402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 t="s">
        <v>402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"/>
    </row>
    <row r="24" spans="1:44" ht="19.5" customHeight="1">
      <c r="A24" s="3" t="s">
        <v>277</v>
      </c>
      <c r="B24" s="1"/>
      <c r="C24" s="1"/>
      <c r="D24" s="1"/>
      <c r="E24" s="1"/>
      <c r="F24" s="1"/>
      <c r="G24" s="1"/>
      <c r="H24" s="1"/>
      <c r="I24" s="1"/>
      <c r="J24" s="1" t="s">
        <v>258</v>
      </c>
      <c r="K24" s="1"/>
      <c r="L24" s="1"/>
      <c r="M24" s="1"/>
      <c r="N24" s="2" t="s">
        <v>277</v>
      </c>
      <c r="W24" s="1" t="s">
        <v>258</v>
      </c>
      <c r="X24" s="1"/>
      <c r="Y24" s="1"/>
      <c r="Z24" s="1"/>
      <c r="AA24" s="2" t="s">
        <v>277</v>
      </c>
      <c r="AP24" s="52"/>
      <c r="AQ24" s="564" t="s">
        <v>258</v>
      </c>
      <c r="AR24" s="564"/>
    </row>
    <row r="25" spans="1:26" ht="19.5" customHeight="1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W25" s="1"/>
      <c r="X25" s="1"/>
      <c r="Y25" s="1"/>
      <c r="Z25" s="1"/>
    </row>
    <row r="26" spans="1:45" s="418" customFormat="1" ht="18" customHeight="1">
      <c r="A26" s="264"/>
      <c r="B26" s="262" t="s">
        <v>260</v>
      </c>
      <c r="C26" s="263"/>
      <c r="D26" s="262" t="s">
        <v>261</v>
      </c>
      <c r="E26" s="263"/>
      <c r="F26" s="262" t="s">
        <v>262</v>
      </c>
      <c r="G26" s="263"/>
      <c r="H26" s="262" t="s">
        <v>263</v>
      </c>
      <c r="I26" s="263"/>
      <c r="J26" s="262" t="s">
        <v>264</v>
      </c>
      <c r="K26" s="263"/>
      <c r="L26" s="262" t="s">
        <v>568</v>
      </c>
      <c r="M26" s="263"/>
      <c r="N26" s="264"/>
      <c r="O26" s="262" t="s">
        <v>260</v>
      </c>
      <c r="P26" s="263"/>
      <c r="Q26" s="262" t="s">
        <v>261</v>
      </c>
      <c r="R26" s="263"/>
      <c r="S26" s="262" t="s">
        <v>262</v>
      </c>
      <c r="T26" s="263"/>
      <c r="U26" s="262" t="s">
        <v>263</v>
      </c>
      <c r="V26" s="263"/>
      <c r="W26" s="262" t="s">
        <v>264</v>
      </c>
      <c r="X26" s="263"/>
      <c r="Y26" s="262" t="s">
        <v>127</v>
      </c>
      <c r="Z26" s="263"/>
      <c r="AA26" s="267"/>
      <c r="AB26" s="416" t="s">
        <v>139</v>
      </c>
      <c r="AC26" s="411"/>
      <c r="AD26" s="411"/>
      <c r="AE26" s="411"/>
      <c r="AF26" s="411"/>
      <c r="AG26" s="263"/>
      <c r="AH26" s="412" t="s">
        <v>5</v>
      </c>
      <c r="AI26" s="411"/>
      <c r="AJ26" s="263"/>
      <c r="AK26" s="412" t="s">
        <v>534</v>
      </c>
      <c r="AL26" s="413"/>
      <c r="AM26" s="411"/>
      <c r="AN26" s="414"/>
      <c r="AO26" s="415"/>
      <c r="AP26" s="399" t="s">
        <v>385</v>
      </c>
      <c r="AQ26" s="412" t="s">
        <v>386</v>
      </c>
      <c r="AR26" s="400"/>
      <c r="AS26" s="417"/>
    </row>
    <row r="27" spans="1:45" ht="24" customHeight="1">
      <c r="A27" s="259" t="s">
        <v>557</v>
      </c>
      <c r="B27" s="260" t="s">
        <v>532</v>
      </c>
      <c r="C27" s="260" t="s">
        <v>265</v>
      </c>
      <c r="D27" s="260" t="s">
        <v>532</v>
      </c>
      <c r="E27" s="260" t="s">
        <v>265</v>
      </c>
      <c r="F27" s="260" t="s">
        <v>532</v>
      </c>
      <c r="G27" s="260" t="s">
        <v>265</v>
      </c>
      <c r="H27" s="260" t="s">
        <v>532</v>
      </c>
      <c r="I27" s="260" t="s">
        <v>265</v>
      </c>
      <c r="J27" s="260" t="s">
        <v>532</v>
      </c>
      <c r="K27" s="260" t="s">
        <v>265</v>
      </c>
      <c r="L27" s="260" t="s">
        <v>532</v>
      </c>
      <c r="M27" s="260" t="s">
        <v>265</v>
      </c>
      <c r="N27" s="259" t="s">
        <v>557</v>
      </c>
      <c r="O27" s="260" t="s">
        <v>532</v>
      </c>
      <c r="P27" s="260" t="s">
        <v>265</v>
      </c>
      <c r="Q27" s="260" t="s">
        <v>532</v>
      </c>
      <c r="R27" s="260" t="s">
        <v>265</v>
      </c>
      <c r="S27" s="260" t="s">
        <v>532</v>
      </c>
      <c r="T27" s="260" t="s">
        <v>265</v>
      </c>
      <c r="U27" s="260" t="s">
        <v>532</v>
      </c>
      <c r="V27" s="260" t="s">
        <v>265</v>
      </c>
      <c r="W27" s="260" t="s">
        <v>532</v>
      </c>
      <c r="X27" s="260" t="s">
        <v>265</v>
      </c>
      <c r="Y27" s="260" t="s">
        <v>532</v>
      </c>
      <c r="Z27" s="260" t="s">
        <v>265</v>
      </c>
      <c r="AA27" s="266" t="s">
        <v>557</v>
      </c>
      <c r="AB27" s="344" t="s">
        <v>387</v>
      </c>
      <c r="AC27" s="344" t="s">
        <v>388</v>
      </c>
      <c r="AD27" s="344" t="s">
        <v>389</v>
      </c>
      <c r="AE27" s="344" t="s">
        <v>390</v>
      </c>
      <c r="AF27" s="344" t="s">
        <v>391</v>
      </c>
      <c r="AG27" s="347" t="s">
        <v>259</v>
      </c>
      <c r="AH27" s="377" t="s">
        <v>393</v>
      </c>
      <c r="AI27" s="377" t="s">
        <v>394</v>
      </c>
      <c r="AJ27" s="347" t="s">
        <v>392</v>
      </c>
      <c r="AK27" s="444" t="s">
        <v>533</v>
      </c>
      <c r="AL27" s="347" t="s">
        <v>395</v>
      </c>
      <c r="AM27" s="347" t="s">
        <v>276</v>
      </c>
      <c r="AN27" s="347" t="s">
        <v>396</v>
      </c>
      <c r="AO27" s="347" t="s">
        <v>567</v>
      </c>
      <c r="AP27" s="349" t="s">
        <v>128</v>
      </c>
      <c r="AQ27" s="379" t="s">
        <v>143</v>
      </c>
      <c r="AR27" s="351" t="s">
        <v>138</v>
      </c>
      <c r="AS27" s="350" t="s">
        <v>144</v>
      </c>
    </row>
    <row r="28" spans="1:45" ht="13.5" customHeight="1">
      <c r="A28" s="268"/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8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7"/>
      <c r="AB28" s="271"/>
      <c r="AC28" s="271"/>
      <c r="AD28" s="271"/>
      <c r="AE28" s="271"/>
      <c r="AF28" s="271"/>
      <c r="AG28" s="272"/>
      <c r="AH28" s="273"/>
      <c r="AI28" s="274"/>
      <c r="AJ28" s="273"/>
      <c r="AK28" s="275"/>
      <c r="AL28" s="275"/>
      <c r="AM28" s="275"/>
      <c r="AN28" s="275"/>
      <c r="AO28" s="276"/>
      <c r="AP28" s="275"/>
      <c r="AQ28" s="277"/>
      <c r="AR28" s="278"/>
      <c r="AS28" s="279"/>
    </row>
    <row r="29" spans="1:45" ht="19.5" customHeight="1">
      <c r="A29" s="8" t="s">
        <v>267</v>
      </c>
      <c r="B29" s="49">
        <f aca="true" t="shared" si="6" ref="B29:K29">SUM(B31:B36)</f>
        <v>202249</v>
      </c>
      <c r="C29" s="49">
        <f t="shared" si="6"/>
        <v>99978</v>
      </c>
      <c r="D29" s="49">
        <f t="shared" si="6"/>
        <v>158293</v>
      </c>
      <c r="E29" s="49">
        <f t="shared" si="6"/>
        <v>77647</v>
      </c>
      <c r="F29" s="49">
        <f t="shared" si="6"/>
        <v>131641</v>
      </c>
      <c r="G29" s="49">
        <f t="shared" si="6"/>
        <v>65031</v>
      </c>
      <c r="H29" s="49">
        <f t="shared" si="6"/>
        <v>102517</v>
      </c>
      <c r="I29" s="49">
        <f t="shared" si="6"/>
        <v>51451</v>
      </c>
      <c r="J29" s="49">
        <f t="shared" si="6"/>
        <v>86942</v>
      </c>
      <c r="K29" s="49">
        <f t="shared" si="6"/>
        <v>44174</v>
      </c>
      <c r="L29" s="49">
        <f>SUM(L31:L36)</f>
        <v>681642</v>
      </c>
      <c r="M29" s="49">
        <f>SUM(M31:M36)</f>
        <v>338281</v>
      </c>
      <c r="N29" s="8" t="s">
        <v>267</v>
      </c>
      <c r="O29" s="49">
        <f aca="true" t="shared" si="7" ref="O29:X29">SUM(O31:O36)</f>
        <v>23376</v>
      </c>
      <c r="P29" s="49">
        <f t="shared" si="7"/>
        <v>10753</v>
      </c>
      <c r="Q29" s="49">
        <f t="shared" si="7"/>
        <v>21346</v>
      </c>
      <c r="R29" s="49">
        <f t="shared" si="7"/>
        <v>9638</v>
      </c>
      <c r="S29" s="49">
        <f>SUM(S31:S36)</f>
        <v>20623</v>
      </c>
      <c r="T29" s="49">
        <f t="shared" si="7"/>
        <v>9520</v>
      </c>
      <c r="U29" s="49">
        <f t="shared" si="7"/>
        <v>10400</v>
      </c>
      <c r="V29" s="49">
        <f t="shared" si="7"/>
        <v>4966</v>
      </c>
      <c r="W29" s="49">
        <f t="shared" si="7"/>
        <v>10868</v>
      </c>
      <c r="X29" s="49">
        <f t="shared" si="7"/>
        <v>5612</v>
      </c>
      <c r="Y29" s="49">
        <f>SUM(Y31:Y36)</f>
        <v>86613</v>
      </c>
      <c r="Z29" s="49">
        <f>SUM(Z31:Z36)</f>
        <v>40489</v>
      </c>
      <c r="AA29" s="8" t="s">
        <v>267</v>
      </c>
      <c r="AB29" s="54">
        <f aca="true" t="shared" si="8" ref="AB29:AS29">SUM(AB31:AB36)</f>
        <v>5708</v>
      </c>
      <c r="AC29" s="54">
        <f t="shared" si="8"/>
        <v>5349</v>
      </c>
      <c r="AD29" s="54">
        <f t="shared" si="8"/>
        <v>5199</v>
      </c>
      <c r="AE29" s="54">
        <f t="shared" si="8"/>
        <v>4452</v>
      </c>
      <c r="AF29" s="54">
        <f t="shared" si="8"/>
        <v>4088</v>
      </c>
      <c r="AG29" s="54">
        <f t="shared" si="8"/>
        <v>24796</v>
      </c>
      <c r="AH29" s="54">
        <f>SUM(AH31:AH36)</f>
        <v>16805</v>
      </c>
      <c r="AI29" s="54">
        <f>SUM(AI31:AI36)</f>
        <v>2157</v>
      </c>
      <c r="AJ29" s="54">
        <f t="shared" si="8"/>
        <v>18962</v>
      </c>
      <c r="AK29" s="54">
        <f t="shared" si="8"/>
        <v>0</v>
      </c>
      <c r="AL29" s="54">
        <f t="shared" si="8"/>
        <v>0</v>
      </c>
      <c r="AM29" s="54">
        <f t="shared" si="8"/>
        <v>0</v>
      </c>
      <c r="AN29" s="54">
        <f t="shared" si="8"/>
        <v>0</v>
      </c>
      <c r="AO29" s="54">
        <f t="shared" si="8"/>
        <v>18266</v>
      </c>
      <c r="AP29" s="54">
        <f t="shared" si="8"/>
        <v>2325</v>
      </c>
      <c r="AQ29" s="54">
        <f t="shared" si="8"/>
        <v>5247</v>
      </c>
      <c r="AR29" s="54">
        <f t="shared" si="8"/>
        <v>4946</v>
      </c>
      <c r="AS29" s="54">
        <f t="shared" si="8"/>
        <v>301</v>
      </c>
    </row>
    <row r="30" spans="1:45" ht="19.5" customHeight="1">
      <c r="A30" s="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8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8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</row>
    <row r="31" spans="1:45" ht="27" customHeight="1">
      <c r="A31" s="6" t="s">
        <v>278</v>
      </c>
      <c r="B31" s="60">
        <f>'Niv1Privé '!B10</f>
        <v>107282</v>
      </c>
      <c r="C31" s="60">
        <f>'Niv1Privé '!C10</f>
        <v>52193</v>
      </c>
      <c r="D31" s="60">
        <f>'Niv1Privé '!D10</f>
        <v>90263</v>
      </c>
      <c r="E31" s="60">
        <f>'Niv1Privé '!E10</f>
        <v>43730</v>
      </c>
      <c r="F31" s="60">
        <f>'Niv1Privé '!F10</f>
        <v>75266</v>
      </c>
      <c r="G31" s="60">
        <f>'Niv1Privé '!G10</f>
        <v>36679</v>
      </c>
      <c r="H31" s="60">
        <f>'Niv1Privé '!H10</f>
        <v>59845</v>
      </c>
      <c r="I31" s="60">
        <f>'Niv1Privé '!I10</f>
        <v>29649</v>
      </c>
      <c r="J31" s="60">
        <f>'Niv1Privé '!J10</f>
        <v>51001</v>
      </c>
      <c r="K31" s="60">
        <f>'Niv1Privé '!K10</f>
        <v>25522</v>
      </c>
      <c r="L31" s="49">
        <f aca="true" t="shared" si="9" ref="L31:M36">+B31+D31++F31+H31+J31</f>
        <v>383657</v>
      </c>
      <c r="M31" s="49">
        <f t="shared" si="9"/>
        <v>187773</v>
      </c>
      <c r="N31" s="6" t="s">
        <v>278</v>
      </c>
      <c r="O31" s="63">
        <f>+'Niv1Privé '!O10</f>
        <v>12975</v>
      </c>
      <c r="P31" s="63">
        <f>+'Niv1Privé '!P10</f>
        <v>5861</v>
      </c>
      <c r="Q31" s="63">
        <f>+'Niv1Privé '!Q10</f>
        <v>11983</v>
      </c>
      <c r="R31" s="63">
        <f>+'Niv1Privé '!R10</f>
        <v>5276</v>
      </c>
      <c r="S31" s="63">
        <f>+'Niv1Privé '!S10</f>
        <v>12257</v>
      </c>
      <c r="T31" s="63">
        <f>+'Niv1Privé '!T10</f>
        <v>5497</v>
      </c>
      <c r="U31" s="63">
        <f>+'Niv1Privé '!U10</f>
        <v>6801</v>
      </c>
      <c r="V31" s="63">
        <f>+'Niv1Privé '!V10</f>
        <v>3166</v>
      </c>
      <c r="W31" s="63">
        <f>+'Niv1Privé '!W10</f>
        <v>6945</v>
      </c>
      <c r="X31" s="63">
        <f>+'Niv1Privé '!X10</f>
        <v>3531</v>
      </c>
      <c r="Y31" s="49">
        <f aca="true" t="shared" si="10" ref="Y31:Z36">+O31+Q31++S31+U31+W31</f>
        <v>50961</v>
      </c>
      <c r="Z31" s="49">
        <f t="shared" si="10"/>
        <v>23331</v>
      </c>
      <c r="AA31" s="6" t="s">
        <v>278</v>
      </c>
      <c r="AB31" s="63">
        <f>'Niv1Privé '!AB10</f>
        <v>3255</v>
      </c>
      <c r="AC31" s="63">
        <f>'Niv1Privé '!AC10</f>
        <v>3092</v>
      </c>
      <c r="AD31" s="63">
        <f>'Niv1Privé '!AD10</f>
        <v>3040</v>
      </c>
      <c r="AE31" s="63">
        <f>'Niv1Privé '!AE10</f>
        <v>2794</v>
      </c>
      <c r="AF31" s="63">
        <f>'Niv1Privé '!AF10</f>
        <v>2628</v>
      </c>
      <c r="AG31" s="63">
        <f>'Niv1Privé '!AG10</f>
        <v>14809</v>
      </c>
      <c r="AH31" s="63">
        <f>+'Niv1Privé '!AH10</f>
        <v>9797</v>
      </c>
      <c r="AI31" s="63">
        <f>+'Niv1Privé '!AI10</f>
        <v>1031</v>
      </c>
      <c r="AJ31" s="63">
        <f>+'Niv1Privé '!AJ10</f>
        <v>10828</v>
      </c>
      <c r="AK31" s="63">
        <f>+'Niv1Privé '!AK10</f>
        <v>0</v>
      </c>
      <c r="AL31" s="63">
        <f>+'Niv1Privé '!AL10</f>
        <v>0</v>
      </c>
      <c r="AM31" s="63">
        <f>+'Niv1Privé '!AM10</f>
        <v>0</v>
      </c>
      <c r="AN31" s="63"/>
      <c r="AO31" s="63">
        <f>+'Niv1Privé '!AO10</f>
        <v>10602</v>
      </c>
      <c r="AP31" s="63">
        <f>+'Niv1Privé '!AP10</f>
        <v>1499</v>
      </c>
      <c r="AQ31" s="63">
        <f>+'Niv1Privé '!AQ10</f>
        <v>2992</v>
      </c>
      <c r="AR31" s="63">
        <f>+'Niv1Privé '!AR10</f>
        <v>2880</v>
      </c>
      <c r="AS31" s="63">
        <f>+'Niv1Privé '!AS10</f>
        <v>112</v>
      </c>
    </row>
    <row r="32" spans="1:45" ht="27" customHeight="1">
      <c r="A32" s="6" t="s">
        <v>282</v>
      </c>
      <c r="B32" s="60">
        <f>'Niv1Privé '!B43</f>
        <v>15188</v>
      </c>
      <c r="C32" s="60">
        <f>'Niv1Privé '!C43</f>
        <v>7793</v>
      </c>
      <c r="D32" s="60">
        <f>'Niv1Privé '!D43</f>
        <v>12518</v>
      </c>
      <c r="E32" s="60">
        <f>'Niv1Privé '!E43</f>
        <v>6263</v>
      </c>
      <c r="F32" s="60">
        <f>'Niv1Privé '!F43</f>
        <v>11042</v>
      </c>
      <c r="G32" s="60">
        <f>'Niv1Privé '!G43</f>
        <v>5658</v>
      </c>
      <c r="H32" s="60">
        <f>'Niv1Privé '!H43</f>
        <v>9103</v>
      </c>
      <c r="I32" s="60">
        <f>'Niv1Privé '!I43</f>
        <v>4688</v>
      </c>
      <c r="J32" s="60">
        <f>'Niv1Privé '!J43</f>
        <v>8300</v>
      </c>
      <c r="K32" s="60">
        <f>'Niv1Privé '!K43</f>
        <v>4364</v>
      </c>
      <c r="L32" s="49">
        <f t="shared" si="9"/>
        <v>56151</v>
      </c>
      <c r="M32" s="49">
        <f t="shared" si="9"/>
        <v>28766</v>
      </c>
      <c r="N32" s="6" t="s">
        <v>282</v>
      </c>
      <c r="O32" s="63">
        <f>+'Niv1Privé '!O43</f>
        <v>1990</v>
      </c>
      <c r="P32" s="63">
        <f>+'Niv1Privé '!P43</f>
        <v>955</v>
      </c>
      <c r="Q32" s="63">
        <f>+'Niv1Privé '!Q43</f>
        <v>1624</v>
      </c>
      <c r="R32" s="63">
        <f>+'Niv1Privé '!R43</f>
        <v>797</v>
      </c>
      <c r="S32" s="63">
        <f>+'Niv1Privé '!S43</f>
        <v>1659</v>
      </c>
      <c r="T32" s="63">
        <f>+'Niv1Privé '!T43</f>
        <v>799</v>
      </c>
      <c r="U32" s="63">
        <f>+'Niv1Privé '!U43</f>
        <v>1021</v>
      </c>
      <c r="V32" s="63">
        <f>+'Niv1Privé '!V43</f>
        <v>514</v>
      </c>
      <c r="W32" s="63">
        <f>+'Niv1Privé '!W43</f>
        <v>1050</v>
      </c>
      <c r="X32" s="63">
        <f>+'Niv1Privé '!X43</f>
        <v>592</v>
      </c>
      <c r="Y32" s="49">
        <f t="shared" si="10"/>
        <v>7344</v>
      </c>
      <c r="Z32" s="49">
        <f t="shared" si="10"/>
        <v>3657</v>
      </c>
      <c r="AA32" s="6" t="s">
        <v>282</v>
      </c>
      <c r="AB32" s="63">
        <f>'Niv1Privé '!AB43</f>
        <v>387</v>
      </c>
      <c r="AC32" s="63">
        <f>'Niv1Privé '!AC43</f>
        <v>363</v>
      </c>
      <c r="AD32" s="63">
        <f>'Niv1Privé '!AD43</f>
        <v>339</v>
      </c>
      <c r="AE32" s="63">
        <f>'Niv1Privé '!AE43</f>
        <v>310</v>
      </c>
      <c r="AF32" s="63">
        <f>'Niv1Privé '!AF43</f>
        <v>265</v>
      </c>
      <c r="AG32" s="63">
        <f>'Niv1Privé '!AG43</f>
        <v>1664</v>
      </c>
      <c r="AH32" s="63">
        <f>+'Niv1Privé '!AH43</f>
        <v>1277</v>
      </c>
      <c r="AI32" s="63">
        <f>+'Niv1Privé '!AI43</f>
        <v>335</v>
      </c>
      <c r="AJ32" s="63">
        <f>+'Niv1Privé '!AJ43</f>
        <v>1612</v>
      </c>
      <c r="AK32" s="63">
        <f>+'Niv1Privé '!AK43</f>
        <v>0</v>
      </c>
      <c r="AL32" s="63">
        <f>+'Niv1Privé '!AL43</f>
        <v>0</v>
      </c>
      <c r="AM32" s="63">
        <f>+'Niv1Privé '!AM43</f>
        <v>0</v>
      </c>
      <c r="AN32" s="63"/>
      <c r="AO32" s="63">
        <f>+'Niv1Privé '!AO43</f>
        <v>1462</v>
      </c>
      <c r="AP32" s="63">
        <f>+'Niv1Privé '!AP43</f>
        <v>147</v>
      </c>
      <c r="AQ32" s="63">
        <f>+'Niv1Privé '!AQ43</f>
        <v>322</v>
      </c>
      <c r="AR32" s="63">
        <f>+'Niv1Privé '!AR43</f>
        <v>320</v>
      </c>
      <c r="AS32" s="63">
        <f>+'Niv1Privé '!AS43</f>
        <v>2</v>
      </c>
    </row>
    <row r="33" spans="1:45" ht="27" customHeight="1">
      <c r="A33" s="6" t="s">
        <v>279</v>
      </c>
      <c r="B33" s="60">
        <f>'Niv1Privé '!B65</f>
        <v>35406</v>
      </c>
      <c r="C33" s="60">
        <f>'Niv1Privé '!C65</f>
        <v>17452</v>
      </c>
      <c r="D33" s="60">
        <f>'Niv1Privé '!D65</f>
        <v>24370</v>
      </c>
      <c r="E33" s="60">
        <f>'Niv1Privé '!E65</f>
        <v>12025</v>
      </c>
      <c r="F33" s="60">
        <f>'Niv1Privé '!F65</f>
        <v>18294</v>
      </c>
      <c r="G33" s="60">
        <f>'Niv1Privé '!G65</f>
        <v>9145</v>
      </c>
      <c r="H33" s="60">
        <f>'Niv1Privé '!H65</f>
        <v>12212</v>
      </c>
      <c r="I33" s="60">
        <f>'Niv1Privé '!I65</f>
        <v>6198</v>
      </c>
      <c r="J33" s="60">
        <f>'Niv1Privé '!J65</f>
        <v>9711</v>
      </c>
      <c r="K33" s="60">
        <f>'Niv1Privé '!K65</f>
        <v>5017</v>
      </c>
      <c r="L33" s="49">
        <f t="shared" si="9"/>
        <v>99993</v>
      </c>
      <c r="M33" s="49">
        <f t="shared" si="9"/>
        <v>49837</v>
      </c>
      <c r="N33" s="6" t="s">
        <v>279</v>
      </c>
      <c r="O33" s="63">
        <f>+'Niv1Privé '!O65</f>
        <v>4074</v>
      </c>
      <c r="P33" s="63">
        <f>+'Niv1Privé '!P65</f>
        <v>1880</v>
      </c>
      <c r="Q33" s="63">
        <f>+'Niv1Privé '!Q65</f>
        <v>4208</v>
      </c>
      <c r="R33" s="63">
        <f>+'Niv1Privé '!R65</f>
        <v>1964</v>
      </c>
      <c r="S33" s="63">
        <f>+'Niv1Privé '!S65</f>
        <v>3420</v>
      </c>
      <c r="T33" s="63">
        <f>+'Niv1Privé '!T65</f>
        <v>1678</v>
      </c>
      <c r="U33" s="63">
        <f>+'Niv1Privé '!U65</f>
        <v>964</v>
      </c>
      <c r="V33" s="63">
        <f>+'Niv1Privé '!V65</f>
        <v>483</v>
      </c>
      <c r="W33" s="63">
        <f>+'Niv1Privé '!W65</f>
        <v>1145</v>
      </c>
      <c r="X33" s="63">
        <f>+'Niv1Privé '!X65</f>
        <v>613</v>
      </c>
      <c r="Y33" s="49">
        <f t="shared" si="10"/>
        <v>13811</v>
      </c>
      <c r="Z33" s="49">
        <f t="shared" si="10"/>
        <v>6618</v>
      </c>
      <c r="AA33" s="6" t="s">
        <v>279</v>
      </c>
      <c r="AB33" s="63">
        <f>'Niv1Privé '!AB65</f>
        <v>946</v>
      </c>
      <c r="AC33" s="63">
        <f>'Niv1Privé '!AC65</f>
        <v>864</v>
      </c>
      <c r="AD33" s="63">
        <f>'Niv1Privé '!AD65</f>
        <v>829</v>
      </c>
      <c r="AE33" s="63">
        <f>'Niv1Privé '!AE65</f>
        <v>606</v>
      </c>
      <c r="AF33" s="63">
        <f>'Niv1Privé '!AF65</f>
        <v>543</v>
      </c>
      <c r="AG33" s="63">
        <f>'Niv1Privé '!AG65</f>
        <v>3788</v>
      </c>
      <c r="AH33" s="63">
        <f>+'Niv1Privé '!AH65</f>
        <v>2223</v>
      </c>
      <c r="AI33" s="63">
        <f>+'Niv1Privé '!AI65</f>
        <v>319</v>
      </c>
      <c r="AJ33" s="63">
        <f>+'Niv1Privé '!AJ65</f>
        <v>2542</v>
      </c>
      <c r="AK33" s="63">
        <f>+'Niv1Privé '!AK65</f>
        <v>0</v>
      </c>
      <c r="AL33" s="63">
        <f>+'Niv1Privé '!AL65</f>
        <v>0</v>
      </c>
      <c r="AM33" s="63">
        <f>+'Niv1Privé '!AM65</f>
        <v>0</v>
      </c>
      <c r="AN33" s="63"/>
      <c r="AO33" s="63">
        <f>+'Niv1Privé '!AO65</f>
        <v>2418</v>
      </c>
      <c r="AP33" s="63">
        <f>+'Niv1Privé '!AP65</f>
        <v>157</v>
      </c>
      <c r="AQ33" s="63">
        <f>+'Niv1Privé '!AQ65</f>
        <v>872</v>
      </c>
      <c r="AR33" s="63">
        <f>+'Niv1Privé '!AR65</f>
        <v>820</v>
      </c>
      <c r="AS33" s="63">
        <f>+'Niv1Privé '!AS65</f>
        <v>52</v>
      </c>
    </row>
    <row r="34" spans="1:45" ht="27" customHeight="1">
      <c r="A34" s="6" t="s">
        <v>280</v>
      </c>
      <c r="B34" s="60">
        <f>'Niv1Privé '!B98</f>
        <v>11320</v>
      </c>
      <c r="C34" s="60">
        <f>'Niv1Privé '!C98</f>
        <v>5621</v>
      </c>
      <c r="D34" s="60">
        <f>'Niv1Privé '!D98</f>
        <v>9158</v>
      </c>
      <c r="E34" s="60">
        <f>'Niv1Privé '!E98</f>
        <v>4490</v>
      </c>
      <c r="F34" s="60">
        <f>'Niv1Privé '!F98</f>
        <v>8909</v>
      </c>
      <c r="G34" s="60">
        <f>'Niv1Privé '!G98</f>
        <v>4401</v>
      </c>
      <c r="H34" s="60">
        <f>'Niv1Privé '!H98</f>
        <v>7149</v>
      </c>
      <c r="I34" s="60">
        <f>'Niv1Privé '!I98</f>
        <v>3590</v>
      </c>
      <c r="J34" s="60">
        <f>'Niv1Privé '!J98</f>
        <v>6139</v>
      </c>
      <c r="K34" s="60">
        <f>'Niv1Privé '!K98</f>
        <v>3192</v>
      </c>
      <c r="L34" s="49">
        <f t="shared" si="9"/>
        <v>42675</v>
      </c>
      <c r="M34" s="49">
        <f t="shared" si="9"/>
        <v>21294</v>
      </c>
      <c r="N34" s="6" t="s">
        <v>280</v>
      </c>
      <c r="O34" s="63">
        <f>+'Niv1Privé '!O98</f>
        <v>872</v>
      </c>
      <c r="P34" s="63">
        <f>+'Niv1Privé '!P98</f>
        <v>380</v>
      </c>
      <c r="Q34" s="63">
        <f>+'Niv1Privé '!Q98</f>
        <v>970</v>
      </c>
      <c r="R34" s="63">
        <f>+'Niv1Privé '!R98</f>
        <v>424</v>
      </c>
      <c r="S34" s="63">
        <f>+'Niv1Privé '!S98</f>
        <v>1127</v>
      </c>
      <c r="T34" s="63">
        <f>+'Niv1Privé '!T98</f>
        <v>517</v>
      </c>
      <c r="U34" s="63">
        <f>+'Niv1Privé '!U98</f>
        <v>613</v>
      </c>
      <c r="V34" s="63">
        <f>+'Niv1Privé '!V98</f>
        <v>290</v>
      </c>
      <c r="W34" s="63">
        <f>+'Niv1Privé '!W98</f>
        <v>710</v>
      </c>
      <c r="X34" s="63">
        <f>+'Niv1Privé '!X98</f>
        <v>358</v>
      </c>
      <c r="Y34" s="49">
        <f t="shared" si="10"/>
        <v>4292</v>
      </c>
      <c r="Z34" s="49">
        <f t="shared" si="10"/>
        <v>1969</v>
      </c>
      <c r="AA34" s="6" t="s">
        <v>280</v>
      </c>
      <c r="AB34" s="63">
        <f>'Niv1Privé '!AB98</f>
        <v>281</v>
      </c>
      <c r="AC34" s="63">
        <f>'Niv1Privé '!AC98</f>
        <v>257</v>
      </c>
      <c r="AD34" s="63">
        <f>'Niv1Privé '!AD98</f>
        <v>256</v>
      </c>
      <c r="AE34" s="63">
        <f>'Niv1Privé '!AE98</f>
        <v>218</v>
      </c>
      <c r="AF34" s="63">
        <f>'Niv1Privé '!AF98</f>
        <v>208</v>
      </c>
      <c r="AG34" s="63">
        <f>'Niv1Privé '!AG98</f>
        <v>1220</v>
      </c>
      <c r="AH34" s="63">
        <f>+'Niv1Privé '!AH98</f>
        <v>1027</v>
      </c>
      <c r="AI34" s="63">
        <f>+'Niv1Privé '!AI98</f>
        <v>129</v>
      </c>
      <c r="AJ34" s="63">
        <f>+'Niv1Privé '!AJ98</f>
        <v>1156</v>
      </c>
      <c r="AK34" s="63">
        <f>+'Niv1Privé '!AK98</f>
        <v>0</v>
      </c>
      <c r="AL34" s="63">
        <f>+'Niv1Privé '!AL98</f>
        <v>0</v>
      </c>
      <c r="AM34" s="63">
        <f>+'Niv1Privé '!AM98</f>
        <v>0</v>
      </c>
      <c r="AN34" s="63"/>
      <c r="AO34" s="63">
        <f>+'Niv1Privé '!AO98</f>
        <v>1144</v>
      </c>
      <c r="AP34" s="63">
        <f>+'Niv1Privé '!AP98</f>
        <v>130</v>
      </c>
      <c r="AQ34" s="63">
        <f>+'Niv1Privé '!AQ98</f>
        <v>221</v>
      </c>
      <c r="AR34" s="63">
        <f>+'Niv1Privé '!AR98</f>
        <v>214</v>
      </c>
      <c r="AS34" s="63">
        <f>+'Niv1Privé '!AS98</f>
        <v>7</v>
      </c>
    </row>
    <row r="35" spans="1:45" ht="27" customHeight="1">
      <c r="A35" s="6" t="s">
        <v>297</v>
      </c>
      <c r="B35" s="60">
        <f>'Niv1Privé '!B130</f>
        <v>10883</v>
      </c>
      <c r="C35" s="60">
        <f>'Niv1Privé '!C130</f>
        <v>5475</v>
      </c>
      <c r="D35" s="60">
        <f>'Niv1Privé '!D130</f>
        <v>9140</v>
      </c>
      <c r="E35" s="60">
        <f>'Niv1Privé '!E130</f>
        <v>4512</v>
      </c>
      <c r="F35" s="60">
        <f>'Niv1Privé '!F130</f>
        <v>8790</v>
      </c>
      <c r="G35" s="60">
        <f>'Niv1Privé '!G130</f>
        <v>4390</v>
      </c>
      <c r="H35" s="60">
        <f>'Niv1Privé '!H130</f>
        <v>7914</v>
      </c>
      <c r="I35" s="60">
        <f>'Niv1Privé '!I130</f>
        <v>4008</v>
      </c>
      <c r="J35" s="60">
        <f>'Niv1Privé '!J130</f>
        <v>7212</v>
      </c>
      <c r="K35" s="60">
        <f>'Niv1Privé '!K130</f>
        <v>3711</v>
      </c>
      <c r="L35" s="49">
        <f t="shared" si="9"/>
        <v>43939</v>
      </c>
      <c r="M35" s="49">
        <f t="shared" si="9"/>
        <v>22096</v>
      </c>
      <c r="N35" s="6" t="s">
        <v>297</v>
      </c>
      <c r="O35" s="63">
        <f>+'Niv1Privé '!O130</f>
        <v>763</v>
      </c>
      <c r="P35" s="63">
        <f>+'Niv1Privé '!P130</f>
        <v>307</v>
      </c>
      <c r="Q35" s="63">
        <f>+'Niv1Privé '!Q130</f>
        <v>880</v>
      </c>
      <c r="R35" s="63">
        <f>+'Niv1Privé '!R130</f>
        <v>382</v>
      </c>
      <c r="S35" s="63">
        <f>+'Niv1Privé '!S130</f>
        <v>1037</v>
      </c>
      <c r="T35" s="63">
        <f>+'Niv1Privé '!T130</f>
        <v>487</v>
      </c>
      <c r="U35" s="63">
        <f>+'Niv1Privé '!U130</f>
        <v>545</v>
      </c>
      <c r="V35" s="63">
        <f>+'Niv1Privé '!V130</f>
        <v>257</v>
      </c>
      <c r="W35" s="63">
        <f>+'Niv1Privé '!W130</f>
        <v>806</v>
      </c>
      <c r="X35" s="63">
        <f>+'Niv1Privé '!X130</f>
        <v>406</v>
      </c>
      <c r="Y35" s="49">
        <f t="shared" si="10"/>
        <v>4031</v>
      </c>
      <c r="Z35" s="49">
        <f t="shared" si="10"/>
        <v>1839</v>
      </c>
      <c r="AA35" s="6" t="s">
        <v>297</v>
      </c>
      <c r="AB35" s="63">
        <f>'Niv1Privé '!AB130</f>
        <v>314</v>
      </c>
      <c r="AC35" s="63">
        <f>'Niv1Privé '!AC130</f>
        <v>293</v>
      </c>
      <c r="AD35" s="63">
        <f>'Niv1Privé '!AD130</f>
        <v>290</v>
      </c>
      <c r="AE35" s="63">
        <f>'Niv1Privé '!AE130</f>
        <v>255</v>
      </c>
      <c r="AF35" s="63">
        <f>'Niv1Privé '!AF130</f>
        <v>249</v>
      </c>
      <c r="AG35" s="63">
        <f>'Niv1Privé '!AG130</f>
        <v>1401</v>
      </c>
      <c r="AH35" s="63">
        <f>+'Niv1Privé '!AH130</f>
        <v>1228</v>
      </c>
      <c r="AI35" s="63">
        <f>+'Niv1Privé '!AI130</f>
        <v>143</v>
      </c>
      <c r="AJ35" s="63">
        <f>+'Niv1Privé '!AJ130</f>
        <v>1371</v>
      </c>
      <c r="AK35" s="63">
        <f>+'Niv1Privé '!AK130</f>
        <v>0</v>
      </c>
      <c r="AL35" s="63">
        <f>+'Niv1Privé '!AL130</f>
        <v>0</v>
      </c>
      <c r="AM35" s="63">
        <f>+'Niv1Privé '!AM130</f>
        <v>0</v>
      </c>
      <c r="AN35" s="63"/>
      <c r="AO35" s="63">
        <f>+'Niv1Privé '!AO130</f>
        <v>1287</v>
      </c>
      <c r="AP35" s="63">
        <f>+'Niv1Privé '!AP130</f>
        <v>259</v>
      </c>
      <c r="AQ35" s="63">
        <f>+'Niv1Privé '!AQ130</f>
        <v>260</v>
      </c>
      <c r="AR35" s="63">
        <f>+'Niv1Privé '!AR130</f>
        <v>253</v>
      </c>
      <c r="AS35" s="63">
        <f>+'Niv1Privé '!AS130</f>
        <v>7</v>
      </c>
    </row>
    <row r="36" spans="1:45" ht="27" customHeight="1">
      <c r="A36" s="6" t="s">
        <v>281</v>
      </c>
      <c r="B36" s="60">
        <f>'Niv1Privé '!B160</f>
        <v>22170</v>
      </c>
      <c r="C36" s="60">
        <f>'Niv1Privé '!C160</f>
        <v>11444</v>
      </c>
      <c r="D36" s="60">
        <f>'Niv1Privé '!D160</f>
        <v>12844</v>
      </c>
      <c r="E36" s="60">
        <f>'Niv1Privé '!E160</f>
        <v>6627</v>
      </c>
      <c r="F36" s="60">
        <f>'Niv1Privé '!F160</f>
        <v>9340</v>
      </c>
      <c r="G36" s="60">
        <f>'Niv1Privé '!G160</f>
        <v>4758</v>
      </c>
      <c r="H36" s="60">
        <f>'Niv1Privé '!H160</f>
        <v>6294</v>
      </c>
      <c r="I36" s="60">
        <f>'Niv1Privé '!I160</f>
        <v>3318</v>
      </c>
      <c r="J36" s="60">
        <f>'Niv1Privé '!J160</f>
        <v>4579</v>
      </c>
      <c r="K36" s="60">
        <f>'Niv1Privé '!K160</f>
        <v>2368</v>
      </c>
      <c r="L36" s="9">
        <f t="shared" si="9"/>
        <v>55227</v>
      </c>
      <c r="M36" s="49">
        <f t="shared" si="9"/>
        <v>28515</v>
      </c>
      <c r="N36" s="6" t="s">
        <v>281</v>
      </c>
      <c r="O36" s="60">
        <f>+'Niv1Privé '!O160</f>
        <v>2702</v>
      </c>
      <c r="P36" s="60">
        <f>+'Niv1Privé '!P160</f>
        <v>1370</v>
      </c>
      <c r="Q36" s="60">
        <f>+'Niv1Privé '!Q160</f>
        <v>1681</v>
      </c>
      <c r="R36" s="60">
        <f>+'Niv1Privé '!R160</f>
        <v>795</v>
      </c>
      <c r="S36" s="60">
        <f>+'Niv1Privé '!S160</f>
        <v>1123</v>
      </c>
      <c r="T36" s="60">
        <f>+'Niv1Privé '!T160</f>
        <v>542</v>
      </c>
      <c r="U36" s="60">
        <f>+'Niv1Privé '!U160</f>
        <v>456</v>
      </c>
      <c r="V36" s="60">
        <f>+'Niv1Privé '!V160</f>
        <v>256</v>
      </c>
      <c r="W36" s="60">
        <f>+'Niv1Privé '!W160</f>
        <v>212</v>
      </c>
      <c r="X36" s="60">
        <f>+'Niv1Privé '!X160</f>
        <v>112</v>
      </c>
      <c r="Y36" s="9">
        <f t="shared" si="10"/>
        <v>6174</v>
      </c>
      <c r="Z36" s="9">
        <f t="shared" si="10"/>
        <v>3075</v>
      </c>
      <c r="AA36" s="6" t="s">
        <v>281</v>
      </c>
      <c r="AB36" s="60">
        <f>'Niv1Privé '!AB160</f>
        <v>525</v>
      </c>
      <c r="AC36" s="60">
        <f>'Niv1Privé '!AC160</f>
        <v>480</v>
      </c>
      <c r="AD36" s="60">
        <f>'Niv1Privé '!AD160</f>
        <v>445</v>
      </c>
      <c r="AE36" s="60">
        <f>'Niv1Privé '!AE160</f>
        <v>269</v>
      </c>
      <c r="AF36" s="60">
        <f>'Niv1Privé '!AF160</f>
        <v>195</v>
      </c>
      <c r="AG36" s="60">
        <f>'Niv1Privé '!AG160</f>
        <v>1914</v>
      </c>
      <c r="AH36" s="60">
        <f>+'Niv1Privé '!AH160</f>
        <v>1253</v>
      </c>
      <c r="AI36" s="60">
        <f>+'Niv1Privé '!AI160</f>
        <v>200</v>
      </c>
      <c r="AJ36" s="60">
        <f>+'Niv1Privé '!AJ160</f>
        <v>1453</v>
      </c>
      <c r="AK36" s="60">
        <f>+'Niv1Privé '!AK160</f>
        <v>0</v>
      </c>
      <c r="AL36" s="60">
        <f>+'Niv1Privé '!AL160</f>
        <v>0</v>
      </c>
      <c r="AM36" s="60">
        <f>+'Niv1Privé '!AM160</f>
        <v>0</v>
      </c>
      <c r="AN36" s="60"/>
      <c r="AO36" s="60">
        <f>+'Niv1Privé '!AO160</f>
        <v>1353</v>
      </c>
      <c r="AP36" s="60">
        <f>+'Niv1Privé '!AP160</f>
        <v>133</v>
      </c>
      <c r="AQ36" s="60">
        <f>+'Niv1Privé '!AQ160</f>
        <v>580</v>
      </c>
      <c r="AR36" s="60">
        <f>+'Niv1Privé '!AR160</f>
        <v>459</v>
      </c>
      <c r="AS36" s="60">
        <f>+'Niv1Privé '!AS160</f>
        <v>121</v>
      </c>
    </row>
    <row r="37" spans="1:45" ht="11.2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11"/>
      <c r="Z37" s="11"/>
      <c r="AA37" s="11"/>
      <c r="AB37" s="62"/>
      <c r="AC37" s="11"/>
      <c r="AD37" s="11"/>
      <c r="AE37" s="11"/>
      <c r="AF37" s="11"/>
      <c r="AG37" s="33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</row>
    <row r="38" spans="1:43" ht="11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O38" s="1"/>
      <c r="P38" s="1"/>
      <c r="Q38" s="1"/>
      <c r="R38" s="1"/>
      <c r="S38" s="1"/>
      <c r="T38" s="1"/>
      <c r="U38" s="1"/>
      <c r="V38" s="1"/>
      <c r="W38" s="1"/>
      <c r="X38" s="1"/>
      <c r="Y38" s="12"/>
      <c r="Z38" s="12"/>
      <c r="AA38" s="12"/>
      <c r="AB38" s="34"/>
      <c r="AC38" s="71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</row>
    <row r="39" spans="1:43" ht="17.25" customHeight="1">
      <c r="A39" s="1" t="s">
        <v>231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 t="s">
        <v>200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 t="s">
        <v>574</v>
      </c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ht="17.25" customHeight="1">
      <c r="A40" s="1" t="s">
        <v>545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 t="s">
        <v>545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 t="s">
        <v>556</v>
      </c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ht="17.25" customHeight="1">
      <c r="A41" s="1" t="s">
        <v>402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 t="s">
        <v>402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 t="s">
        <v>402</v>
      </c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4:43" ht="15.75" customHeight="1"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20.25" customHeight="1">
      <c r="A43" s="2" t="s">
        <v>277</v>
      </c>
      <c r="J43" s="12"/>
      <c r="K43" s="12"/>
      <c r="L43" s="544" t="s">
        <v>303</v>
      </c>
      <c r="M43" s="544"/>
      <c r="N43" s="2" t="s">
        <v>277</v>
      </c>
      <c r="W43" s="12"/>
      <c r="X43" s="1"/>
      <c r="Y43" s="544" t="s">
        <v>303</v>
      </c>
      <c r="Z43" s="544"/>
      <c r="AA43" s="2" t="s">
        <v>277</v>
      </c>
      <c r="AK43" s="48"/>
      <c r="AO43" s="1"/>
      <c r="AP43" s="1" t="s">
        <v>303</v>
      </c>
      <c r="AQ43" s="1"/>
    </row>
    <row r="44" spans="10:24" ht="20.25" customHeight="1">
      <c r="J44" s="1"/>
      <c r="K44" s="1"/>
      <c r="W44" s="1"/>
      <c r="X44" s="1"/>
    </row>
    <row r="45" spans="1:45" s="418" customFormat="1" ht="18" customHeight="1">
      <c r="A45" s="264"/>
      <c r="B45" s="262" t="s">
        <v>260</v>
      </c>
      <c r="C45" s="263"/>
      <c r="D45" s="262" t="s">
        <v>261</v>
      </c>
      <c r="E45" s="263"/>
      <c r="F45" s="262" t="s">
        <v>262</v>
      </c>
      <c r="G45" s="263"/>
      <c r="H45" s="262" t="s">
        <v>263</v>
      </c>
      <c r="I45" s="263"/>
      <c r="J45" s="262" t="s">
        <v>264</v>
      </c>
      <c r="K45" s="263"/>
      <c r="L45" s="262" t="s">
        <v>568</v>
      </c>
      <c r="M45" s="263"/>
      <c r="N45" s="264"/>
      <c r="O45" s="262" t="s">
        <v>260</v>
      </c>
      <c r="P45" s="263"/>
      <c r="Q45" s="262" t="s">
        <v>261</v>
      </c>
      <c r="R45" s="263"/>
      <c r="S45" s="262" t="s">
        <v>262</v>
      </c>
      <c r="T45" s="263"/>
      <c r="U45" s="262" t="s">
        <v>263</v>
      </c>
      <c r="V45" s="263"/>
      <c r="W45" s="262" t="s">
        <v>264</v>
      </c>
      <c r="X45" s="263"/>
      <c r="Y45" s="262" t="s">
        <v>127</v>
      </c>
      <c r="Z45" s="263"/>
      <c r="AA45" s="267"/>
      <c r="AB45" s="416" t="s">
        <v>139</v>
      </c>
      <c r="AC45" s="411"/>
      <c r="AD45" s="411"/>
      <c r="AE45" s="411"/>
      <c r="AF45" s="411"/>
      <c r="AG45" s="263"/>
      <c r="AH45" s="412" t="s">
        <v>5</v>
      </c>
      <c r="AI45" s="411"/>
      <c r="AJ45" s="263"/>
      <c r="AK45" s="412" t="s">
        <v>534</v>
      </c>
      <c r="AL45" s="413"/>
      <c r="AM45" s="411"/>
      <c r="AN45" s="414"/>
      <c r="AO45" s="415"/>
      <c r="AP45" s="399" t="s">
        <v>385</v>
      </c>
      <c r="AQ45" s="412" t="s">
        <v>386</v>
      </c>
      <c r="AR45" s="400"/>
      <c r="AS45" s="417"/>
    </row>
    <row r="46" spans="1:45" ht="24" customHeight="1">
      <c r="A46" s="259" t="s">
        <v>557</v>
      </c>
      <c r="B46" s="260" t="s">
        <v>532</v>
      </c>
      <c r="C46" s="260" t="s">
        <v>265</v>
      </c>
      <c r="D46" s="260" t="s">
        <v>532</v>
      </c>
      <c r="E46" s="260" t="s">
        <v>265</v>
      </c>
      <c r="F46" s="260" t="s">
        <v>532</v>
      </c>
      <c r="G46" s="260" t="s">
        <v>265</v>
      </c>
      <c r="H46" s="260" t="s">
        <v>532</v>
      </c>
      <c r="I46" s="260" t="s">
        <v>265</v>
      </c>
      <c r="J46" s="260" t="s">
        <v>532</v>
      </c>
      <c r="K46" s="260" t="s">
        <v>265</v>
      </c>
      <c r="L46" s="260" t="s">
        <v>532</v>
      </c>
      <c r="M46" s="260" t="s">
        <v>265</v>
      </c>
      <c r="N46" s="259" t="s">
        <v>557</v>
      </c>
      <c r="O46" s="260" t="s">
        <v>532</v>
      </c>
      <c r="P46" s="260" t="s">
        <v>265</v>
      </c>
      <c r="Q46" s="260" t="s">
        <v>532</v>
      </c>
      <c r="R46" s="260" t="s">
        <v>265</v>
      </c>
      <c r="S46" s="260" t="s">
        <v>532</v>
      </c>
      <c r="T46" s="260" t="s">
        <v>265</v>
      </c>
      <c r="U46" s="260" t="s">
        <v>532</v>
      </c>
      <c r="V46" s="260" t="s">
        <v>265</v>
      </c>
      <c r="W46" s="260" t="s">
        <v>532</v>
      </c>
      <c r="X46" s="260" t="s">
        <v>265</v>
      </c>
      <c r="Y46" s="260" t="s">
        <v>532</v>
      </c>
      <c r="Z46" s="260" t="s">
        <v>265</v>
      </c>
      <c r="AA46" s="266" t="s">
        <v>557</v>
      </c>
      <c r="AB46" s="344" t="s">
        <v>387</v>
      </c>
      <c r="AC46" s="344" t="s">
        <v>388</v>
      </c>
      <c r="AD46" s="344" t="s">
        <v>389</v>
      </c>
      <c r="AE46" s="344" t="s">
        <v>390</v>
      </c>
      <c r="AF46" s="344" t="s">
        <v>391</v>
      </c>
      <c r="AG46" s="347" t="s">
        <v>259</v>
      </c>
      <c r="AH46" s="377" t="s">
        <v>393</v>
      </c>
      <c r="AI46" s="377" t="s">
        <v>394</v>
      </c>
      <c r="AJ46" s="347" t="s">
        <v>392</v>
      </c>
      <c r="AK46" s="444" t="s">
        <v>533</v>
      </c>
      <c r="AL46" s="347" t="s">
        <v>395</v>
      </c>
      <c r="AM46" s="347" t="s">
        <v>276</v>
      </c>
      <c r="AN46" s="347" t="s">
        <v>396</v>
      </c>
      <c r="AO46" s="347" t="s">
        <v>567</v>
      </c>
      <c r="AP46" s="349" t="s">
        <v>128</v>
      </c>
      <c r="AQ46" s="379" t="s">
        <v>143</v>
      </c>
      <c r="AR46" s="351" t="s">
        <v>138</v>
      </c>
      <c r="AS46" s="379" t="s">
        <v>144</v>
      </c>
    </row>
    <row r="47" spans="1:45" ht="19.5" customHeight="1">
      <c r="A47" s="8" t="s">
        <v>267</v>
      </c>
      <c r="B47" s="49">
        <f aca="true" t="shared" si="11" ref="B47:K47">SUM(B49:B54)</f>
        <v>1164595</v>
      </c>
      <c r="C47" s="49">
        <f t="shared" si="11"/>
        <v>569425</v>
      </c>
      <c r="D47" s="49">
        <f t="shared" si="11"/>
        <v>1044340</v>
      </c>
      <c r="E47" s="49">
        <f t="shared" si="11"/>
        <v>504329</v>
      </c>
      <c r="F47" s="49">
        <f t="shared" si="11"/>
        <v>649150</v>
      </c>
      <c r="G47" s="49">
        <f t="shared" si="11"/>
        <v>317331</v>
      </c>
      <c r="H47" s="49">
        <f t="shared" si="11"/>
        <v>386988</v>
      </c>
      <c r="I47" s="49">
        <f t="shared" si="11"/>
        <v>191814</v>
      </c>
      <c r="J47" s="49">
        <f t="shared" si="11"/>
        <v>352658</v>
      </c>
      <c r="K47" s="49">
        <f t="shared" si="11"/>
        <v>176581</v>
      </c>
      <c r="L47" s="49">
        <f>SUM(L49:L54)</f>
        <v>3597731</v>
      </c>
      <c r="M47" s="49">
        <f>SUM(M49:M54)</f>
        <v>1759480</v>
      </c>
      <c r="N47" s="8" t="s">
        <v>267</v>
      </c>
      <c r="O47" s="49">
        <f aca="true" t="shared" si="12" ref="O47:X47">SUM(O49:O54)</f>
        <v>170859</v>
      </c>
      <c r="P47" s="49">
        <f t="shared" si="12"/>
        <v>81306</v>
      </c>
      <c r="Q47" s="49">
        <f t="shared" si="12"/>
        <v>204853</v>
      </c>
      <c r="R47" s="49">
        <f t="shared" si="12"/>
        <v>94173</v>
      </c>
      <c r="S47" s="49">
        <f t="shared" si="12"/>
        <v>172817</v>
      </c>
      <c r="T47" s="49">
        <f t="shared" si="12"/>
        <v>82109</v>
      </c>
      <c r="U47" s="49">
        <f t="shared" si="12"/>
        <v>36040</v>
      </c>
      <c r="V47" s="49">
        <f t="shared" si="12"/>
        <v>17590</v>
      </c>
      <c r="W47" s="49">
        <f t="shared" si="12"/>
        <v>72915</v>
      </c>
      <c r="X47" s="49">
        <f t="shared" si="12"/>
        <v>36917</v>
      </c>
      <c r="Y47" s="49">
        <f>SUM(Y49:Y54)</f>
        <v>657484</v>
      </c>
      <c r="Z47" s="49">
        <f>SUM(Z49:Z54)</f>
        <v>312095</v>
      </c>
      <c r="AA47" s="8" t="s">
        <v>267</v>
      </c>
      <c r="AB47" s="281">
        <f aca="true" t="shared" si="13" ref="AB47:AQ47">SUM(AB49:AB54)</f>
        <v>23795</v>
      </c>
      <c r="AC47" s="281">
        <f t="shared" si="13"/>
        <v>23682</v>
      </c>
      <c r="AD47" s="281">
        <f t="shared" si="13"/>
        <v>20968</v>
      </c>
      <c r="AE47" s="281">
        <f t="shared" si="13"/>
        <v>16102</v>
      </c>
      <c r="AF47" s="281">
        <f t="shared" si="13"/>
        <v>14832</v>
      </c>
      <c r="AG47" s="281">
        <f t="shared" si="13"/>
        <v>99379</v>
      </c>
      <c r="AH47" s="281">
        <f>SUM(AH49:AH54)</f>
        <v>57032</v>
      </c>
      <c r="AI47" s="281">
        <f>SUM(AI49:AI54)</f>
        <v>6887</v>
      </c>
      <c r="AJ47" s="281">
        <f t="shared" si="13"/>
        <v>63919</v>
      </c>
      <c r="AK47" s="281">
        <f>SUM(AK49:AK54)</f>
        <v>29562</v>
      </c>
      <c r="AL47" s="281">
        <f t="shared" si="13"/>
        <v>16230</v>
      </c>
      <c r="AM47" s="281">
        <f t="shared" si="13"/>
        <v>2149</v>
      </c>
      <c r="AN47" s="288">
        <f t="shared" si="13"/>
        <v>930</v>
      </c>
      <c r="AO47" s="281">
        <f t="shared" si="13"/>
        <v>67137</v>
      </c>
      <c r="AP47" s="281">
        <f t="shared" si="13"/>
        <v>3936</v>
      </c>
      <c r="AQ47" s="281">
        <f t="shared" si="13"/>
        <v>22222</v>
      </c>
      <c r="AR47" s="281">
        <f>SUM(AR49:AR54)</f>
        <v>20636</v>
      </c>
      <c r="AS47" s="281">
        <f>SUM(AS49:AS54)</f>
        <v>1586</v>
      </c>
    </row>
    <row r="48" spans="1:45" ht="12.75">
      <c r="A48" s="6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9"/>
      <c r="M48" s="49"/>
      <c r="N48" s="6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49"/>
      <c r="Z48" s="49"/>
      <c r="AA48" s="6"/>
      <c r="AB48" s="41"/>
      <c r="AC48" s="10"/>
      <c r="AD48" s="41"/>
      <c r="AE48" s="10"/>
      <c r="AF48" s="41"/>
      <c r="AG48" s="10"/>
      <c r="AH48" s="10"/>
      <c r="AI48" s="10"/>
      <c r="AJ48" s="10"/>
      <c r="AK48" s="10"/>
      <c r="AL48" s="10"/>
      <c r="AM48" s="10"/>
      <c r="AN48" s="41"/>
      <c r="AO48" s="10"/>
      <c r="AP48" s="45"/>
      <c r="AQ48" s="10"/>
      <c r="AR48" s="45"/>
      <c r="AS48" s="10"/>
    </row>
    <row r="49" spans="1:45" ht="27" customHeight="1">
      <c r="A49" s="6" t="s">
        <v>278</v>
      </c>
      <c r="B49" s="45">
        <f aca="true" t="shared" si="14" ref="B49:K49">B31+B12</f>
        <v>251521</v>
      </c>
      <c r="C49" s="45">
        <f t="shared" si="14"/>
        <v>120916</v>
      </c>
      <c r="D49" s="45">
        <f t="shared" si="14"/>
        <v>279549</v>
      </c>
      <c r="E49" s="45">
        <f t="shared" si="14"/>
        <v>132273</v>
      </c>
      <c r="F49" s="45">
        <f t="shared" si="14"/>
        <v>210499</v>
      </c>
      <c r="G49" s="45">
        <f t="shared" si="14"/>
        <v>101451</v>
      </c>
      <c r="H49" s="45">
        <f t="shared" si="14"/>
        <v>144003</v>
      </c>
      <c r="I49" s="45">
        <f t="shared" si="14"/>
        <v>71061</v>
      </c>
      <c r="J49" s="45">
        <f t="shared" si="14"/>
        <v>139464</v>
      </c>
      <c r="K49" s="45">
        <f t="shared" si="14"/>
        <v>70198</v>
      </c>
      <c r="L49" s="49">
        <f aca="true" t="shared" si="15" ref="L49:M54">+B49+D49++F49+H49+J49</f>
        <v>1025036</v>
      </c>
      <c r="M49" s="49">
        <f t="shared" si="15"/>
        <v>495899</v>
      </c>
      <c r="N49" s="6" t="s">
        <v>278</v>
      </c>
      <c r="O49" s="45">
        <f aca="true" t="shared" si="16" ref="O49:X49">O31+O12</f>
        <v>27747</v>
      </c>
      <c r="P49" s="45">
        <f t="shared" si="16"/>
        <v>12470</v>
      </c>
      <c r="Q49" s="45">
        <f t="shared" si="16"/>
        <v>51452</v>
      </c>
      <c r="R49" s="45">
        <f t="shared" si="16"/>
        <v>22586</v>
      </c>
      <c r="S49" s="45">
        <f t="shared" si="16"/>
        <v>50727</v>
      </c>
      <c r="T49" s="45">
        <f t="shared" si="16"/>
        <v>23296</v>
      </c>
      <c r="U49" s="45">
        <f t="shared" si="16"/>
        <v>13064</v>
      </c>
      <c r="V49" s="45">
        <f t="shared" si="16"/>
        <v>6175</v>
      </c>
      <c r="W49" s="45">
        <f t="shared" si="16"/>
        <v>26320</v>
      </c>
      <c r="X49" s="45">
        <f t="shared" si="16"/>
        <v>13570</v>
      </c>
      <c r="Y49" s="49">
        <f aca="true" t="shared" si="17" ref="Y49:Z54">+O49+Q49++S49+U49+W49</f>
        <v>169310</v>
      </c>
      <c r="Z49" s="49">
        <f t="shared" si="17"/>
        <v>78097</v>
      </c>
      <c r="AA49" s="6" t="s">
        <v>278</v>
      </c>
      <c r="AB49" s="45">
        <f aca="true" t="shared" si="18" ref="AB49:AS49">AB31+AB12</f>
        <v>6732</v>
      </c>
      <c r="AC49" s="45">
        <f t="shared" si="18"/>
        <v>6918</v>
      </c>
      <c r="AD49" s="45">
        <f t="shared" si="18"/>
        <v>6567</v>
      </c>
      <c r="AE49" s="45">
        <f t="shared" si="18"/>
        <v>5893</v>
      </c>
      <c r="AF49" s="45">
        <f t="shared" si="18"/>
        <v>5784</v>
      </c>
      <c r="AG49" s="45">
        <f t="shared" si="18"/>
        <v>31894</v>
      </c>
      <c r="AH49" s="45">
        <f aca="true" t="shared" si="19" ref="AH49:AI54">AH31+AH12</f>
        <v>19650</v>
      </c>
      <c r="AI49" s="45">
        <f t="shared" si="19"/>
        <v>1875</v>
      </c>
      <c r="AJ49" s="45">
        <f t="shared" si="18"/>
        <v>21525</v>
      </c>
      <c r="AK49" s="45">
        <f t="shared" si="18"/>
        <v>7328</v>
      </c>
      <c r="AL49" s="45">
        <f t="shared" si="18"/>
        <v>4288</v>
      </c>
      <c r="AM49" s="45">
        <f t="shared" si="18"/>
        <v>28</v>
      </c>
      <c r="AN49" s="45">
        <f t="shared" si="18"/>
        <v>363</v>
      </c>
      <c r="AO49" s="45">
        <f t="shared" si="18"/>
        <v>22609</v>
      </c>
      <c r="AP49" s="45">
        <f t="shared" si="18"/>
        <v>2084</v>
      </c>
      <c r="AQ49" s="45">
        <f t="shared" si="18"/>
        <v>6141</v>
      </c>
      <c r="AR49" s="45">
        <f t="shared" si="18"/>
        <v>5931</v>
      </c>
      <c r="AS49" s="45">
        <f t="shared" si="18"/>
        <v>210</v>
      </c>
    </row>
    <row r="50" spans="1:45" ht="27" customHeight="1">
      <c r="A50" s="6" t="s">
        <v>282</v>
      </c>
      <c r="B50" s="45">
        <f aca="true" t="shared" si="20" ref="B50:K50">B32+B13</f>
        <v>115223</v>
      </c>
      <c r="C50" s="45">
        <f t="shared" si="20"/>
        <v>55881</v>
      </c>
      <c r="D50" s="45">
        <f t="shared" si="20"/>
        <v>73589</v>
      </c>
      <c r="E50" s="45">
        <f t="shared" si="20"/>
        <v>35572</v>
      </c>
      <c r="F50" s="45">
        <f t="shared" si="20"/>
        <v>58212</v>
      </c>
      <c r="G50" s="45">
        <f t="shared" si="20"/>
        <v>29073</v>
      </c>
      <c r="H50" s="45">
        <f t="shared" si="20"/>
        <v>38032</v>
      </c>
      <c r="I50" s="45">
        <f t="shared" si="20"/>
        <v>18817</v>
      </c>
      <c r="J50" s="45">
        <f t="shared" si="20"/>
        <v>30278</v>
      </c>
      <c r="K50" s="45">
        <f t="shared" si="20"/>
        <v>15356</v>
      </c>
      <c r="L50" s="49">
        <f t="shared" si="15"/>
        <v>315334</v>
      </c>
      <c r="M50" s="49">
        <f t="shared" si="15"/>
        <v>154699</v>
      </c>
      <c r="N50" s="6" t="s">
        <v>282</v>
      </c>
      <c r="O50" s="45">
        <f aca="true" t="shared" si="21" ref="O50:X50">O32+O13</f>
        <v>41119</v>
      </c>
      <c r="P50" s="45">
        <f t="shared" si="21"/>
        <v>19331</v>
      </c>
      <c r="Q50" s="45">
        <f t="shared" si="21"/>
        <v>19783</v>
      </c>
      <c r="R50" s="45">
        <f t="shared" si="21"/>
        <v>9180</v>
      </c>
      <c r="S50" s="45">
        <f t="shared" si="21"/>
        <v>17395</v>
      </c>
      <c r="T50" s="45">
        <f t="shared" si="21"/>
        <v>8409</v>
      </c>
      <c r="U50" s="45">
        <f t="shared" si="21"/>
        <v>7548</v>
      </c>
      <c r="V50" s="45">
        <f t="shared" si="21"/>
        <v>3686</v>
      </c>
      <c r="W50" s="45">
        <f t="shared" si="21"/>
        <v>7247</v>
      </c>
      <c r="X50" s="45">
        <f t="shared" si="21"/>
        <v>3698</v>
      </c>
      <c r="Y50" s="49">
        <f t="shared" si="17"/>
        <v>93092</v>
      </c>
      <c r="Z50" s="49">
        <f t="shared" si="17"/>
        <v>44304</v>
      </c>
      <c r="AA50" s="6" t="s">
        <v>282</v>
      </c>
      <c r="AB50" s="45">
        <f aca="true" t="shared" si="22" ref="AB50:AS50">AB32+AB13</f>
        <v>1879</v>
      </c>
      <c r="AC50" s="45">
        <f t="shared" si="22"/>
        <v>1742</v>
      </c>
      <c r="AD50" s="45">
        <f t="shared" si="22"/>
        <v>1644</v>
      </c>
      <c r="AE50" s="45">
        <f t="shared" si="22"/>
        <v>1382</v>
      </c>
      <c r="AF50" s="45">
        <f t="shared" si="22"/>
        <v>1148</v>
      </c>
      <c r="AG50" s="45">
        <f t="shared" si="22"/>
        <v>7795</v>
      </c>
      <c r="AH50" s="45">
        <f t="shared" si="19"/>
        <v>4318</v>
      </c>
      <c r="AI50" s="45">
        <f t="shared" si="19"/>
        <v>782</v>
      </c>
      <c r="AJ50" s="45">
        <f t="shared" si="22"/>
        <v>5100</v>
      </c>
      <c r="AK50" s="45">
        <f t="shared" si="22"/>
        <v>1908</v>
      </c>
      <c r="AL50" s="45">
        <f t="shared" si="22"/>
        <v>1614</v>
      </c>
      <c r="AM50" s="45">
        <f t="shared" si="22"/>
        <v>10</v>
      </c>
      <c r="AN50" s="45">
        <f t="shared" si="22"/>
        <v>123</v>
      </c>
      <c r="AO50" s="45">
        <f t="shared" si="22"/>
        <v>5117</v>
      </c>
      <c r="AP50" s="45">
        <f t="shared" si="22"/>
        <v>235</v>
      </c>
      <c r="AQ50" s="45">
        <f t="shared" si="22"/>
        <v>1618</v>
      </c>
      <c r="AR50" s="45">
        <f t="shared" si="22"/>
        <v>1587</v>
      </c>
      <c r="AS50" s="45">
        <f t="shared" si="22"/>
        <v>31</v>
      </c>
    </row>
    <row r="51" spans="1:45" ht="27" customHeight="1">
      <c r="A51" s="21" t="s">
        <v>279</v>
      </c>
      <c r="B51" s="45">
        <f aca="true" t="shared" si="23" ref="B51:K51">B33+B14</f>
        <v>303592</v>
      </c>
      <c r="C51" s="45">
        <f t="shared" si="23"/>
        <v>147112</v>
      </c>
      <c r="D51" s="45">
        <f t="shared" si="23"/>
        <v>237343</v>
      </c>
      <c r="E51" s="45">
        <f t="shared" si="23"/>
        <v>113518</v>
      </c>
      <c r="F51" s="45">
        <f t="shared" si="23"/>
        <v>130538</v>
      </c>
      <c r="G51" s="45">
        <f t="shared" si="23"/>
        <v>62724</v>
      </c>
      <c r="H51" s="45">
        <f t="shared" si="23"/>
        <v>70247</v>
      </c>
      <c r="I51" s="45">
        <f t="shared" si="23"/>
        <v>34293</v>
      </c>
      <c r="J51" s="94">
        <f t="shared" si="23"/>
        <v>59170</v>
      </c>
      <c r="K51" s="94">
        <f t="shared" si="23"/>
        <v>29045</v>
      </c>
      <c r="L51" s="49">
        <f t="shared" si="15"/>
        <v>800890</v>
      </c>
      <c r="M51" s="49">
        <f t="shared" si="15"/>
        <v>386692</v>
      </c>
      <c r="N51" s="6" t="s">
        <v>279</v>
      </c>
      <c r="O51" s="45">
        <f aca="true" t="shared" si="24" ref="O51:X51">O33+O14</f>
        <v>31950</v>
      </c>
      <c r="P51" s="45">
        <f t="shared" si="24"/>
        <v>15195</v>
      </c>
      <c r="Q51" s="45">
        <f t="shared" si="24"/>
        <v>49121</v>
      </c>
      <c r="R51" s="45">
        <f t="shared" si="24"/>
        <v>22474</v>
      </c>
      <c r="S51" s="45">
        <f t="shared" si="24"/>
        <v>36405</v>
      </c>
      <c r="T51" s="45">
        <f t="shared" si="24"/>
        <v>17116</v>
      </c>
      <c r="U51" s="45">
        <f t="shared" si="24"/>
        <v>3707</v>
      </c>
      <c r="V51" s="45">
        <f t="shared" si="24"/>
        <v>1803</v>
      </c>
      <c r="W51" s="45">
        <f t="shared" si="24"/>
        <v>11825</v>
      </c>
      <c r="X51" s="45">
        <f t="shared" si="24"/>
        <v>5751</v>
      </c>
      <c r="Y51" s="49">
        <f t="shared" si="17"/>
        <v>133008</v>
      </c>
      <c r="Z51" s="49">
        <f t="shared" si="17"/>
        <v>62339</v>
      </c>
      <c r="AA51" s="21" t="s">
        <v>279</v>
      </c>
      <c r="AB51" s="45">
        <f aca="true" t="shared" si="25" ref="AB51:AS51">AB33+AB14</f>
        <v>5809</v>
      </c>
      <c r="AC51" s="45">
        <f t="shared" si="25"/>
        <v>5638</v>
      </c>
      <c r="AD51" s="45">
        <f t="shared" si="25"/>
        <v>4830</v>
      </c>
      <c r="AE51" s="45">
        <f t="shared" si="25"/>
        <v>3302</v>
      </c>
      <c r="AF51" s="45">
        <f t="shared" si="25"/>
        <v>2939</v>
      </c>
      <c r="AG51" s="45">
        <f t="shared" si="25"/>
        <v>22518</v>
      </c>
      <c r="AH51" s="45">
        <f t="shared" si="19"/>
        <v>13079</v>
      </c>
      <c r="AI51" s="45">
        <f t="shared" si="19"/>
        <v>1535</v>
      </c>
      <c r="AJ51" s="45">
        <f t="shared" si="25"/>
        <v>14614</v>
      </c>
      <c r="AK51" s="45">
        <f t="shared" si="25"/>
        <v>7754</v>
      </c>
      <c r="AL51" s="45">
        <f t="shared" si="25"/>
        <v>3520</v>
      </c>
      <c r="AM51" s="45">
        <f t="shared" si="25"/>
        <v>1022</v>
      </c>
      <c r="AN51" s="45">
        <f t="shared" si="25"/>
        <v>38</v>
      </c>
      <c r="AO51" s="45">
        <f t="shared" si="25"/>
        <v>14752</v>
      </c>
      <c r="AP51" s="45">
        <f t="shared" si="25"/>
        <v>421</v>
      </c>
      <c r="AQ51" s="45">
        <f t="shared" si="25"/>
        <v>5478</v>
      </c>
      <c r="AR51" s="45">
        <f t="shared" si="25"/>
        <v>5021</v>
      </c>
      <c r="AS51" s="45">
        <f t="shared" si="25"/>
        <v>457</v>
      </c>
    </row>
    <row r="52" spans="1:45" ht="27" customHeight="1">
      <c r="A52" s="6" t="s">
        <v>280</v>
      </c>
      <c r="B52" s="45">
        <f aca="true" t="shared" si="26" ref="B52:K52">B34+B15</f>
        <v>149551</v>
      </c>
      <c r="C52" s="45">
        <f t="shared" si="26"/>
        <v>73230</v>
      </c>
      <c r="D52" s="45">
        <f t="shared" si="26"/>
        <v>124595</v>
      </c>
      <c r="E52" s="45">
        <f t="shared" si="26"/>
        <v>60876</v>
      </c>
      <c r="F52" s="45">
        <f t="shared" si="26"/>
        <v>76493</v>
      </c>
      <c r="G52" s="45">
        <f t="shared" si="26"/>
        <v>37236</v>
      </c>
      <c r="H52" s="45">
        <f t="shared" si="26"/>
        <v>43748</v>
      </c>
      <c r="I52" s="45">
        <f t="shared" si="26"/>
        <v>21390</v>
      </c>
      <c r="J52" s="45">
        <f t="shared" si="26"/>
        <v>37867</v>
      </c>
      <c r="K52" s="45">
        <f t="shared" si="26"/>
        <v>18184</v>
      </c>
      <c r="L52" s="49">
        <f t="shared" si="15"/>
        <v>432254</v>
      </c>
      <c r="M52" s="49">
        <f t="shared" si="15"/>
        <v>210916</v>
      </c>
      <c r="N52" s="6" t="s">
        <v>280</v>
      </c>
      <c r="O52" s="45">
        <f aca="true" t="shared" si="27" ref="O52:X52">O34+O15</f>
        <v>27887</v>
      </c>
      <c r="P52" s="45">
        <f t="shared" si="27"/>
        <v>13507</v>
      </c>
      <c r="Q52" s="45">
        <f t="shared" si="27"/>
        <v>25689</v>
      </c>
      <c r="R52" s="45">
        <f t="shared" si="27"/>
        <v>12265</v>
      </c>
      <c r="S52" s="45">
        <f t="shared" si="27"/>
        <v>21749</v>
      </c>
      <c r="T52" s="45">
        <f t="shared" si="27"/>
        <v>10482</v>
      </c>
      <c r="U52" s="45">
        <f t="shared" si="27"/>
        <v>5314</v>
      </c>
      <c r="V52" s="45">
        <f t="shared" si="27"/>
        <v>2614</v>
      </c>
      <c r="W52" s="45">
        <f t="shared" si="27"/>
        <v>8508</v>
      </c>
      <c r="X52" s="45">
        <f t="shared" si="27"/>
        <v>4074</v>
      </c>
      <c r="Y52" s="49">
        <f t="shared" si="17"/>
        <v>89147</v>
      </c>
      <c r="Z52" s="49">
        <f t="shared" si="17"/>
        <v>42942</v>
      </c>
      <c r="AA52" s="6" t="s">
        <v>280</v>
      </c>
      <c r="AB52" s="45">
        <f aca="true" t="shared" si="28" ref="AB52:AS52">AB34+AB15</f>
        <v>2842</v>
      </c>
      <c r="AC52" s="45">
        <f t="shared" si="28"/>
        <v>2788</v>
      </c>
      <c r="AD52" s="45">
        <f t="shared" si="28"/>
        <v>2435</v>
      </c>
      <c r="AE52" s="45">
        <f t="shared" si="28"/>
        <v>1862</v>
      </c>
      <c r="AF52" s="45">
        <f t="shared" si="28"/>
        <v>1650</v>
      </c>
      <c r="AG52" s="45">
        <f t="shared" si="28"/>
        <v>11577</v>
      </c>
      <c r="AH52" s="45">
        <f t="shared" si="19"/>
        <v>5975</v>
      </c>
      <c r="AI52" s="45">
        <f t="shared" si="19"/>
        <v>709</v>
      </c>
      <c r="AJ52" s="45">
        <f t="shared" si="28"/>
        <v>6684</v>
      </c>
      <c r="AK52" s="45">
        <f t="shared" si="28"/>
        <v>3427</v>
      </c>
      <c r="AL52" s="45">
        <f t="shared" si="28"/>
        <v>2487</v>
      </c>
      <c r="AM52" s="45">
        <f t="shared" si="28"/>
        <v>74</v>
      </c>
      <c r="AN52" s="45">
        <f t="shared" si="28"/>
        <v>176</v>
      </c>
      <c r="AO52" s="45">
        <f t="shared" si="28"/>
        <v>7308</v>
      </c>
      <c r="AP52" s="45">
        <f t="shared" si="28"/>
        <v>252</v>
      </c>
      <c r="AQ52" s="45">
        <f t="shared" si="28"/>
        <v>2690</v>
      </c>
      <c r="AR52" s="45">
        <f t="shared" si="28"/>
        <v>2458</v>
      </c>
      <c r="AS52" s="45">
        <f t="shared" si="28"/>
        <v>232</v>
      </c>
    </row>
    <row r="53" spans="1:45" s="167" customFormat="1" ht="27" customHeight="1">
      <c r="A53" s="85" t="s">
        <v>297</v>
      </c>
      <c r="B53" s="166">
        <f aca="true" t="shared" si="29" ref="B53:K53">B35+B16</f>
        <v>186277</v>
      </c>
      <c r="C53" s="166">
        <f t="shared" si="29"/>
        <v>91002</v>
      </c>
      <c r="D53" s="166">
        <f t="shared" si="29"/>
        <v>226205</v>
      </c>
      <c r="E53" s="166">
        <f t="shared" si="29"/>
        <v>108901</v>
      </c>
      <c r="F53" s="166">
        <f t="shared" si="29"/>
        <v>117188</v>
      </c>
      <c r="G53" s="166">
        <f t="shared" si="29"/>
        <v>57753</v>
      </c>
      <c r="H53" s="166">
        <f t="shared" si="29"/>
        <v>60049</v>
      </c>
      <c r="I53" s="166">
        <f t="shared" si="29"/>
        <v>30040</v>
      </c>
      <c r="J53" s="166">
        <f t="shared" si="29"/>
        <v>62836</v>
      </c>
      <c r="K53" s="166">
        <f t="shared" si="29"/>
        <v>32061</v>
      </c>
      <c r="L53" s="49">
        <f t="shared" si="15"/>
        <v>652555</v>
      </c>
      <c r="M53" s="154">
        <f t="shared" si="15"/>
        <v>319757</v>
      </c>
      <c r="N53" s="87" t="s">
        <v>297</v>
      </c>
      <c r="O53" s="166">
        <f aca="true" t="shared" si="30" ref="O53:X53">O35+O16</f>
        <v>18541</v>
      </c>
      <c r="P53" s="166">
        <f t="shared" si="30"/>
        <v>8788</v>
      </c>
      <c r="Q53" s="166">
        <f t="shared" si="30"/>
        <v>41938</v>
      </c>
      <c r="R53" s="166">
        <f t="shared" si="30"/>
        <v>19115</v>
      </c>
      <c r="S53" s="166">
        <f t="shared" si="30"/>
        <v>34670</v>
      </c>
      <c r="T53" s="166">
        <f t="shared" si="30"/>
        <v>16713</v>
      </c>
      <c r="U53" s="166">
        <f t="shared" si="30"/>
        <v>4120</v>
      </c>
      <c r="V53" s="166">
        <f t="shared" si="30"/>
        <v>2051</v>
      </c>
      <c r="W53" s="166">
        <f t="shared" si="30"/>
        <v>15754</v>
      </c>
      <c r="X53" s="166">
        <f t="shared" si="30"/>
        <v>8177</v>
      </c>
      <c r="Y53" s="154">
        <f t="shared" si="17"/>
        <v>115023</v>
      </c>
      <c r="Z53" s="154">
        <f t="shared" si="17"/>
        <v>54844</v>
      </c>
      <c r="AA53" s="85" t="s">
        <v>297</v>
      </c>
      <c r="AB53" s="166">
        <f aca="true" t="shared" si="31" ref="AB53:AS53">AB35+AB16</f>
        <v>3709</v>
      </c>
      <c r="AC53" s="166">
        <f t="shared" si="31"/>
        <v>4027</v>
      </c>
      <c r="AD53" s="166">
        <f t="shared" si="31"/>
        <v>3417</v>
      </c>
      <c r="AE53" s="166">
        <f t="shared" si="31"/>
        <v>2242</v>
      </c>
      <c r="AF53" s="166">
        <f t="shared" si="31"/>
        <v>2237</v>
      </c>
      <c r="AG53" s="166">
        <f t="shared" si="31"/>
        <v>15632</v>
      </c>
      <c r="AH53" s="166">
        <f t="shared" si="19"/>
        <v>8978</v>
      </c>
      <c r="AI53" s="166">
        <f t="shared" si="19"/>
        <v>1299</v>
      </c>
      <c r="AJ53" s="166">
        <f t="shared" si="31"/>
        <v>10277</v>
      </c>
      <c r="AK53" s="166">
        <f t="shared" si="31"/>
        <v>5527</v>
      </c>
      <c r="AL53" s="166">
        <f t="shared" si="31"/>
        <v>3310</v>
      </c>
      <c r="AM53" s="166">
        <f t="shared" si="31"/>
        <v>104</v>
      </c>
      <c r="AN53" s="166">
        <f t="shared" si="31"/>
        <v>72</v>
      </c>
      <c r="AO53" s="166">
        <f t="shared" si="31"/>
        <v>10300</v>
      </c>
      <c r="AP53" s="166">
        <f t="shared" si="31"/>
        <v>456</v>
      </c>
      <c r="AQ53" s="166">
        <f t="shared" si="31"/>
        <v>3542</v>
      </c>
      <c r="AR53" s="166">
        <f t="shared" si="31"/>
        <v>3348</v>
      </c>
      <c r="AS53" s="166">
        <f t="shared" si="31"/>
        <v>194</v>
      </c>
    </row>
    <row r="54" spans="1:45" ht="27" customHeight="1">
      <c r="A54" s="6" t="s">
        <v>281</v>
      </c>
      <c r="B54" s="10">
        <f aca="true" t="shared" si="32" ref="B54:K54">B36+B17</f>
        <v>158431</v>
      </c>
      <c r="C54" s="10">
        <f t="shared" si="32"/>
        <v>81284</v>
      </c>
      <c r="D54" s="10">
        <f t="shared" si="32"/>
        <v>103059</v>
      </c>
      <c r="E54" s="10">
        <f t="shared" si="32"/>
        <v>53189</v>
      </c>
      <c r="F54" s="10">
        <f t="shared" si="32"/>
        <v>56220</v>
      </c>
      <c r="G54" s="10">
        <f t="shared" si="32"/>
        <v>29094</v>
      </c>
      <c r="H54" s="10">
        <f t="shared" si="32"/>
        <v>30909</v>
      </c>
      <c r="I54" s="10">
        <f t="shared" si="32"/>
        <v>16213</v>
      </c>
      <c r="J54" s="10">
        <f t="shared" si="32"/>
        <v>23043</v>
      </c>
      <c r="K54" s="10">
        <f t="shared" si="32"/>
        <v>11737</v>
      </c>
      <c r="L54" s="9">
        <f t="shared" si="15"/>
        <v>371662</v>
      </c>
      <c r="M54" s="9">
        <f t="shared" si="15"/>
        <v>191517</v>
      </c>
      <c r="N54" s="6" t="s">
        <v>281</v>
      </c>
      <c r="O54" s="45">
        <f aca="true" t="shared" si="33" ref="O54:X54">O36+O17</f>
        <v>23615</v>
      </c>
      <c r="P54" s="45">
        <f t="shared" si="33"/>
        <v>12015</v>
      </c>
      <c r="Q54" s="45">
        <f t="shared" si="33"/>
        <v>16870</v>
      </c>
      <c r="R54" s="45">
        <f t="shared" si="33"/>
        <v>8553</v>
      </c>
      <c r="S54" s="45">
        <f t="shared" si="33"/>
        <v>11871</v>
      </c>
      <c r="T54" s="45">
        <f t="shared" si="33"/>
        <v>6093</v>
      </c>
      <c r="U54" s="45">
        <f t="shared" si="33"/>
        <v>2287</v>
      </c>
      <c r="V54" s="45">
        <f t="shared" si="33"/>
        <v>1261</v>
      </c>
      <c r="W54" s="45">
        <f t="shared" si="33"/>
        <v>3261</v>
      </c>
      <c r="X54" s="41">
        <f t="shared" si="33"/>
        <v>1647</v>
      </c>
      <c r="Y54" s="9">
        <f t="shared" si="17"/>
        <v>57904</v>
      </c>
      <c r="Z54" s="49">
        <f t="shared" si="17"/>
        <v>29569</v>
      </c>
      <c r="AA54" s="6" t="s">
        <v>281</v>
      </c>
      <c r="AB54" s="10">
        <f aca="true" t="shared" si="34" ref="AB54:AS54">AB36+AB17</f>
        <v>2824</v>
      </c>
      <c r="AC54" s="10">
        <f t="shared" si="34"/>
        <v>2569</v>
      </c>
      <c r="AD54" s="10">
        <f t="shared" si="34"/>
        <v>2075</v>
      </c>
      <c r="AE54" s="10">
        <f t="shared" si="34"/>
        <v>1421</v>
      </c>
      <c r="AF54" s="10">
        <f t="shared" si="34"/>
        <v>1074</v>
      </c>
      <c r="AG54" s="10">
        <f t="shared" si="34"/>
        <v>9963</v>
      </c>
      <c r="AH54" s="10">
        <f t="shared" si="19"/>
        <v>5032</v>
      </c>
      <c r="AI54" s="10">
        <f t="shared" si="19"/>
        <v>687</v>
      </c>
      <c r="AJ54" s="10">
        <f t="shared" si="34"/>
        <v>5719</v>
      </c>
      <c r="AK54" s="10">
        <f t="shared" si="34"/>
        <v>3618</v>
      </c>
      <c r="AL54" s="10">
        <f t="shared" si="34"/>
        <v>1011</v>
      </c>
      <c r="AM54" s="10">
        <f t="shared" si="34"/>
        <v>911</v>
      </c>
      <c r="AN54" s="10">
        <f t="shared" si="34"/>
        <v>158</v>
      </c>
      <c r="AO54" s="10">
        <f t="shared" si="34"/>
        <v>7051</v>
      </c>
      <c r="AP54" s="10">
        <f t="shared" si="34"/>
        <v>488</v>
      </c>
      <c r="AQ54" s="10">
        <f t="shared" si="34"/>
        <v>2753</v>
      </c>
      <c r="AR54" s="10">
        <f t="shared" si="34"/>
        <v>2291</v>
      </c>
      <c r="AS54" s="10">
        <f t="shared" si="34"/>
        <v>462</v>
      </c>
    </row>
    <row r="55" spans="1:45" ht="18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69"/>
      <c r="L55" s="11"/>
      <c r="M55" s="11"/>
      <c r="N55" s="4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</row>
    <row r="58" spans="10:12" ht="12.75">
      <c r="J58" s="23"/>
      <c r="K58" s="23"/>
      <c r="L58" s="23"/>
    </row>
    <row r="59" ht="12.75">
      <c r="L59" s="23"/>
    </row>
    <row r="60" spans="10:13" ht="12.75">
      <c r="J60" s="339"/>
      <c r="K60" s="339"/>
      <c r="L60" s="356"/>
      <c r="M60" s="23"/>
    </row>
    <row r="61" ht="12.75">
      <c r="L61" s="339"/>
    </row>
    <row r="62" spans="10:12" ht="12.75">
      <c r="J62" s="23"/>
      <c r="L62" s="339"/>
    </row>
    <row r="63" ht="12.75">
      <c r="L63" s="339"/>
    </row>
    <row r="64" ht="12.75">
      <c r="L64" s="339"/>
    </row>
    <row r="65" ht="12.75">
      <c r="L65" s="339"/>
    </row>
    <row r="66" ht="12.75">
      <c r="L66" s="339"/>
    </row>
    <row r="67" ht="12.75">
      <c r="L67" s="339"/>
    </row>
  </sheetData>
  <sheetProtection/>
  <mergeCells count="3">
    <mergeCell ref="L43:M43"/>
    <mergeCell ref="AQ24:AR24"/>
    <mergeCell ref="Y43:Z43"/>
  </mergeCells>
  <printOptions horizontalCentered="1"/>
  <pageMargins left="0.3937007874015748" right="0.03937007874015748" top="0.5905511811023623" bottom="0.3937007874015748" header="0.5118110236220472" footer="0.5118110236220472"/>
  <pageSetup horizontalDpi="600" verticalDpi="600" orientation="landscape" paperSize="9" r:id="rId1"/>
  <headerFooter alignWithMargins="0">
    <oddFooter>&amp;LSource: MENRS/DPEFST/STAT/ANNUAIARE 2004_2005</oddFooter>
  </headerFooter>
  <rowBreaks count="2" manualBreakCount="2">
    <brk id="19" max="255" man="1"/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29"/>
  <sheetViews>
    <sheetView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1.421875" defaultRowHeight="12.75" outlineLevelRow="1"/>
  <cols>
    <col min="1" max="1" width="19.7109375" style="113" bestFit="1" customWidth="1"/>
    <col min="2" max="2" width="9.140625" style="131" bestFit="1" customWidth="1"/>
    <col min="3" max="3" width="7.57421875" style="131" bestFit="1" customWidth="1"/>
    <col min="4" max="4" width="9.140625" style="131" bestFit="1" customWidth="1"/>
    <col min="5" max="5" width="7.57421875" style="131" customWidth="1"/>
    <col min="6" max="6" width="8.7109375" style="131" customWidth="1"/>
    <col min="7" max="10" width="7.57421875" style="131" customWidth="1"/>
    <col min="11" max="11" width="8.57421875" style="131" customWidth="1"/>
    <col min="12" max="12" width="10.00390625" style="131" customWidth="1"/>
    <col min="13" max="13" width="8.8515625" style="131" customWidth="1"/>
    <col min="14" max="14" width="19.7109375" style="113" bestFit="1" customWidth="1"/>
    <col min="15" max="15" width="8.8515625" style="131" customWidth="1"/>
    <col min="16" max="21" width="7.7109375" style="131" customWidth="1"/>
    <col min="22" max="22" width="7.57421875" style="131" customWidth="1"/>
    <col min="23" max="23" width="8.140625" style="131" customWidth="1"/>
    <col min="24" max="24" width="7.00390625" style="131" customWidth="1"/>
    <col min="25" max="25" width="9.7109375" style="131" customWidth="1"/>
    <col min="26" max="26" width="9.57421875" style="131" customWidth="1"/>
    <col min="27" max="27" width="26.421875" style="113" customWidth="1"/>
    <col min="28" max="32" width="6.28125" style="99" customWidth="1"/>
    <col min="33" max="33" width="7.28125" style="99" customWidth="1"/>
    <col min="34" max="34" width="7.140625" style="99" customWidth="1"/>
    <col min="35" max="35" width="5.7109375" style="99" customWidth="1"/>
    <col min="36" max="36" width="7.00390625" style="99" customWidth="1"/>
    <col min="37" max="37" width="6.7109375" style="99" customWidth="1"/>
    <col min="38" max="38" width="6.28125" style="99" customWidth="1"/>
    <col min="39" max="40" width="5.28125" style="99" customWidth="1"/>
    <col min="41" max="41" width="7.00390625" style="99" customWidth="1"/>
    <col min="42" max="42" width="7.28125" style="99" customWidth="1"/>
    <col min="43" max="43" width="8.7109375" style="99" bestFit="1" customWidth="1"/>
    <col min="44" max="44" width="6.421875" style="99" customWidth="1"/>
    <col min="45" max="45" width="5.28125" style="99" customWidth="1"/>
    <col min="46" max="46" width="7.57421875" style="99" customWidth="1"/>
    <col min="47" max="16384" width="11.421875" style="99" customWidth="1"/>
  </cols>
  <sheetData>
    <row r="1" spans="1:45" ht="12.75">
      <c r="A1" s="536" t="s">
        <v>151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 t="s">
        <v>409</v>
      </c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 t="s">
        <v>511</v>
      </c>
      <c r="AB1" s="536"/>
      <c r="AC1" s="536"/>
      <c r="AD1" s="536"/>
      <c r="AE1" s="536"/>
      <c r="AF1" s="536"/>
      <c r="AG1" s="536"/>
      <c r="AH1" s="536"/>
      <c r="AI1" s="536"/>
      <c r="AJ1" s="536"/>
      <c r="AK1" s="536"/>
      <c r="AL1" s="536"/>
      <c r="AM1" s="536"/>
      <c r="AN1" s="536"/>
      <c r="AO1" s="536"/>
      <c r="AP1" s="536"/>
      <c r="AQ1" s="536"/>
      <c r="AR1" s="536"/>
      <c r="AS1" s="536"/>
    </row>
    <row r="2" spans="1:45" ht="12.75">
      <c r="A2" s="536" t="s">
        <v>401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 t="s">
        <v>401</v>
      </c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  <c r="AA2" s="536" t="s">
        <v>401</v>
      </c>
      <c r="AB2" s="536"/>
      <c r="AC2" s="536"/>
      <c r="AD2" s="536"/>
      <c r="AE2" s="536"/>
      <c r="AF2" s="536"/>
      <c r="AG2" s="536"/>
      <c r="AH2" s="536"/>
      <c r="AI2" s="536"/>
      <c r="AJ2" s="536"/>
      <c r="AK2" s="536"/>
      <c r="AL2" s="536"/>
      <c r="AM2" s="536"/>
      <c r="AN2" s="536"/>
      <c r="AO2" s="536"/>
      <c r="AP2" s="536"/>
      <c r="AQ2" s="536"/>
      <c r="AR2" s="536"/>
      <c r="AS2" s="536"/>
    </row>
    <row r="5" spans="1:45" ht="17.25" customHeight="1">
      <c r="A5" s="101"/>
      <c r="B5" s="30" t="s">
        <v>260</v>
      </c>
      <c r="C5" s="84"/>
      <c r="D5" s="30" t="s">
        <v>261</v>
      </c>
      <c r="E5" s="84"/>
      <c r="F5" s="30" t="s">
        <v>262</v>
      </c>
      <c r="G5" s="84"/>
      <c r="H5" s="30" t="s">
        <v>263</v>
      </c>
      <c r="I5" s="84"/>
      <c r="J5" s="30" t="s">
        <v>264</v>
      </c>
      <c r="K5" s="84"/>
      <c r="L5" s="30" t="s">
        <v>127</v>
      </c>
      <c r="M5" s="84"/>
      <c r="N5" s="101"/>
      <c r="O5" s="30" t="s">
        <v>260</v>
      </c>
      <c r="P5" s="84"/>
      <c r="Q5" s="30" t="s">
        <v>261</v>
      </c>
      <c r="R5" s="84"/>
      <c r="S5" s="30" t="s">
        <v>262</v>
      </c>
      <c r="T5" s="84"/>
      <c r="U5" s="30" t="s">
        <v>263</v>
      </c>
      <c r="V5" s="84"/>
      <c r="W5" s="30" t="s">
        <v>264</v>
      </c>
      <c r="X5" s="84"/>
      <c r="Y5" s="30" t="s">
        <v>259</v>
      </c>
      <c r="Z5" s="84"/>
      <c r="AA5" s="101"/>
      <c r="AB5" s="531" t="s">
        <v>132</v>
      </c>
      <c r="AC5" s="531"/>
      <c r="AD5" s="531"/>
      <c r="AE5" s="531"/>
      <c r="AF5" s="531"/>
      <c r="AG5" s="532"/>
      <c r="AH5" s="256" t="s">
        <v>5</v>
      </c>
      <c r="AI5" s="294"/>
      <c r="AJ5" s="299"/>
      <c r="AK5" s="256" t="s">
        <v>534</v>
      </c>
      <c r="AL5" s="528"/>
      <c r="AM5" s="103"/>
      <c r="AN5" s="206"/>
      <c r="AO5" s="102"/>
      <c r="AP5" s="298" t="s">
        <v>385</v>
      </c>
      <c r="AQ5" s="256" t="s">
        <v>386</v>
      </c>
      <c r="AR5" s="294"/>
      <c r="AS5" s="299"/>
    </row>
    <row r="6" spans="1:45" s="354" customFormat="1" ht="24" customHeight="1">
      <c r="A6" s="524" t="s">
        <v>592</v>
      </c>
      <c r="B6" s="237" t="s">
        <v>532</v>
      </c>
      <c r="C6" s="237" t="s">
        <v>265</v>
      </c>
      <c r="D6" s="237" t="s">
        <v>532</v>
      </c>
      <c r="E6" s="237" t="s">
        <v>265</v>
      </c>
      <c r="F6" s="237" t="s">
        <v>532</v>
      </c>
      <c r="G6" s="237" t="s">
        <v>265</v>
      </c>
      <c r="H6" s="237" t="s">
        <v>532</v>
      </c>
      <c r="I6" s="237" t="s">
        <v>265</v>
      </c>
      <c r="J6" s="237" t="s">
        <v>532</v>
      </c>
      <c r="K6" s="237" t="s">
        <v>265</v>
      </c>
      <c r="L6" s="237" t="s">
        <v>532</v>
      </c>
      <c r="M6" s="237" t="s">
        <v>265</v>
      </c>
      <c r="N6" s="524" t="s">
        <v>592</v>
      </c>
      <c r="O6" s="237" t="s">
        <v>532</v>
      </c>
      <c r="P6" s="237" t="s">
        <v>265</v>
      </c>
      <c r="Q6" s="237" t="s">
        <v>532</v>
      </c>
      <c r="R6" s="237" t="s">
        <v>265</v>
      </c>
      <c r="S6" s="237" t="s">
        <v>532</v>
      </c>
      <c r="T6" s="237" t="s">
        <v>265</v>
      </c>
      <c r="U6" s="237" t="s">
        <v>532</v>
      </c>
      <c r="V6" s="237" t="s">
        <v>265</v>
      </c>
      <c r="W6" s="237" t="s">
        <v>532</v>
      </c>
      <c r="X6" s="237" t="s">
        <v>265</v>
      </c>
      <c r="Y6" s="237" t="s">
        <v>532</v>
      </c>
      <c r="Z6" s="237" t="s">
        <v>265</v>
      </c>
      <c r="AA6" s="524" t="s">
        <v>592</v>
      </c>
      <c r="AB6" s="344" t="s">
        <v>387</v>
      </c>
      <c r="AC6" s="344" t="s">
        <v>388</v>
      </c>
      <c r="AD6" s="344" t="s">
        <v>389</v>
      </c>
      <c r="AE6" s="344" t="s">
        <v>390</v>
      </c>
      <c r="AF6" s="344" t="s">
        <v>391</v>
      </c>
      <c r="AG6" s="376" t="s">
        <v>259</v>
      </c>
      <c r="AH6" s="377" t="s">
        <v>393</v>
      </c>
      <c r="AI6" s="377" t="s">
        <v>394</v>
      </c>
      <c r="AJ6" s="347" t="s">
        <v>392</v>
      </c>
      <c r="AK6" s="346" t="s">
        <v>533</v>
      </c>
      <c r="AL6" s="347" t="s">
        <v>395</v>
      </c>
      <c r="AM6" s="347" t="s">
        <v>276</v>
      </c>
      <c r="AN6" s="347" t="s">
        <v>396</v>
      </c>
      <c r="AO6" s="348" t="s">
        <v>397</v>
      </c>
      <c r="AP6" s="349" t="s">
        <v>128</v>
      </c>
      <c r="AQ6" s="350" t="s">
        <v>143</v>
      </c>
      <c r="AR6" s="351" t="s">
        <v>138</v>
      </c>
      <c r="AS6" s="350" t="s">
        <v>144</v>
      </c>
    </row>
    <row r="7" spans="1:45" ht="15" customHeight="1" outlineLevel="1">
      <c r="A7" s="295" t="s">
        <v>593</v>
      </c>
      <c r="B7" s="140">
        <v>61294</v>
      </c>
      <c r="C7" s="140">
        <v>29046</v>
      </c>
      <c r="D7" s="140">
        <v>81516</v>
      </c>
      <c r="E7" s="140">
        <v>37704</v>
      </c>
      <c r="F7" s="140">
        <v>66653</v>
      </c>
      <c r="G7" s="140">
        <v>31719</v>
      </c>
      <c r="H7" s="140">
        <v>45168</v>
      </c>
      <c r="I7" s="140">
        <v>22229</v>
      </c>
      <c r="J7" s="140">
        <v>50797</v>
      </c>
      <c r="K7" s="140">
        <v>25727</v>
      </c>
      <c r="L7" s="139">
        <v>305428</v>
      </c>
      <c r="M7" s="139">
        <v>146425</v>
      </c>
      <c r="N7" s="295" t="s">
        <v>593</v>
      </c>
      <c r="O7" s="140">
        <v>5140</v>
      </c>
      <c r="P7" s="140">
        <v>2251</v>
      </c>
      <c r="Q7" s="140">
        <v>17856</v>
      </c>
      <c r="R7" s="140">
        <v>7622</v>
      </c>
      <c r="S7" s="140">
        <v>19522</v>
      </c>
      <c r="T7" s="140">
        <v>8876</v>
      </c>
      <c r="U7" s="140">
        <v>3462</v>
      </c>
      <c r="V7" s="140">
        <v>1620</v>
      </c>
      <c r="W7" s="140">
        <v>11292</v>
      </c>
      <c r="X7" s="140">
        <v>5895</v>
      </c>
      <c r="Y7" s="133">
        <v>57272</v>
      </c>
      <c r="Z7" s="133">
        <v>26264</v>
      </c>
      <c r="AA7" s="295" t="s">
        <v>593</v>
      </c>
      <c r="AB7" s="467">
        <v>1660</v>
      </c>
      <c r="AC7" s="467">
        <v>1839</v>
      </c>
      <c r="AD7" s="467">
        <v>1738</v>
      </c>
      <c r="AE7" s="467">
        <v>1527</v>
      </c>
      <c r="AF7" s="467">
        <v>1611</v>
      </c>
      <c r="AG7" s="467">
        <v>8375</v>
      </c>
      <c r="AH7" s="331">
        <v>5286</v>
      </c>
      <c r="AI7" s="331">
        <v>298</v>
      </c>
      <c r="AJ7" s="331">
        <v>5584</v>
      </c>
      <c r="AK7" s="331">
        <v>4492</v>
      </c>
      <c r="AL7" s="331">
        <v>1621</v>
      </c>
      <c r="AM7" s="331">
        <v>18</v>
      </c>
      <c r="AN7" s="331">
        <v>182</v>
      </c>
      <c r="AO7" s="331">
        <v>6313</v>
      </c>
      <c r="AP7" s="468">
        <v>447</v>
      </c>
      <c r="AQ7" s="469">
        <v>1467</v>
      </c>
      <c r="AR7" s="338">
        <v>1411</v>
      </c>
      <c r="AS7" s="338">
        <v>56</v>
      </c>
    </row>
    <row r="8" spans="1:45" ht="15" customHeight="1" outlineLevel="1">
      <c r="A8" s="295" t="s">
        <v>594</v>
      </c>
      <c r="B8" s="140">
        <v>15609</v>
      </c>
      <c r="C8" s="140">
        <v>7532</v>
      </c>
      <c r="D8" s="140">
        <v>17805</v>
      </c>
      <c r="E8" s="140">
        <v>8445</v>
      </c>
      <c r="F8" s="140">
        <v>10587</v>
      </c>
      <c r="G8" s="140">
        <v>5017</v>
      </c>
      <c r="H8" s="140">
        <v>5888</v>
      </c>
      <c r="I8" s="140">
        <v>2900</v>
      </c>
      <c r="J8" s="140">
        <v>4871</v>
      </c>
      <c r="K8" s="140">
        <v>2426</v>
      </c>
      <c r="L8" s="139">
        <v>54760</v>
      </c>
      <c r="M8" s="139">
        <v>26320</v>
      </c>
      <c r="N8" s="295" t="s">
        <v>594</v>
      </c>
      <c r="O8" s="140">
        <v>741</v>
      </c>
      <c r="P8" s="140">
        <v>319</v>
      </c>
      <c r="Q8" s="140">
        <v>3323</v>
      </c>
      <c r="R8" s="140">
        <v>1574</v>
      </c>
      <c r="S8" s="140">
        <v>2537</v>
      </c>
      <c r="T8" s="140">
        <v>1176</v>
      </c>
      <c r="U8" s="140">
        <v>305</v>
      </c>
      <c r="V8" s="140">
        <v>147</v>
      </c>
      <c r="W8" s="140">
        <v>887</v>
      </c>
      <c r="X8" s="140">
        <v>450</v>
      </c>
      <c r="Y8" s="133">
        <v>7793</v>
      </c>
      <c r="Z8" s="133">
        <v>3666</v>
      </c>
      <c r="AA8" s="295" t="s">
        <v>594</v>
      </c>
      <c r="AB8" s="467">
        <v>366</v>
      </c>
      <c r="AC8" s="467">
        <v>384</v>
      </c>
      <c r="AD8" s="467">
        <v>345</v>
      </c>
      <c r="AE8" s="467">
        <v>263</v>
      </c>
      <c r="AF8" s="467">
        <v>245</v>
      </c>
      <c r="AG8" s="467">
        <v>1603</v>
      </c>
      <c r="AH8" s="331">
        <v>773</v>
      </c>
      <c r="AI8" s="331">
        <v>90</v>
      </c>
      <c r="AJ8" s="331">
        <v>863</v>
      </c>
      <c r="AK8" s="331">
        <v>337</v>
      </c>
      <c r="AL8" s="331">
        <v>588</v>
      </c>
      <c r="AM8" s="331">
        <v>0</v>
      </c>
      <c r="AN8" s="331">
        <v>18</v>
      </c>
      <c r="AO8" s="331">
        <v>943</v>
      </c>
      <c r="AP8" s="468">
        <v>7</v>
      </c>
      <c r="AQ8" s="469">
        <v>340</v>
      </c>
      <c r="AR8" s="338">
        <v>338</v>
      </c>
      <c r="AS8" s="338">
        <v>2</v>
      </c>
    </row>
    <row r="9" spans="1:45" ht="15" customHeight="1" outlineLevel="1">
      <c r="A9" s="295" t="s">
        <v>595</v>
      </c>
      <c r="B9" s="140">
        <v>20806</v>
      </c>
      <c r="C9" s="140">
        <v>9887</v>
      </c>
      <c r="D9" s="140">
        <v>31330</v>
      </c>
      <c r="E9" s="140">
        <v>14845</v>
      </c>
      <c r="F9" s="140">
        <v>19473</v>
      </c>
      <c r="G9" s="140">
        <v>9416</v>
      </c>
      <c r="H9" s="140">
        <v>10408</v>
      </c>
      <c r="I9" s="140">
        <v>5250</v>
      </c>
      <c r="J9" s="140">
        <v>10703</v>
      </c>
      <c r="K9" s="140">
        <v>5507</v>
      </c>
      <c r="L9" s="139">
        <v>92720</v>
      </c>
      <c r="M9" s="139">
        <v>44905</v>
      </c>
      <c r="N9" s="295" t="s">
        <v>595</v>
      </c>
      <c r="O9" s="140">
        <v>2084</v>
      </c>
      <c r="P9" s="140">
        <v>931</v>
      </c>
      <c r="Q9" s="140">
        <v>6491</v>
      </c>
      <c r="R9" s="140">
        <v>2887</v>
      </c>
      <c r="S9" s="140">
        <v>5967</v>
      </c>
      <c r="T9" s="140">
        <v>2827</v>
      </c>
      <c r="U9" s="140">
        <v>593</v>
      </c>
      <c r="V9" s="140">
        <v>277</v>
      </c>
      <c r="W9" s="140">
        <v>1746</v>
      </c>
      <c r="X9" s="140">
        <v>937</v>
      </c>
      <c r="Y9" s="133">
        <v>16881</v>
      </c>
      <c r="Z9" s="133">
        <v>7859</v>
      </c>
      <c r="AA9" s="295" t="s">
        <v>595</v>
      </c>
      <c r="AB9" s="467">
        <v>504</v>
      </c>
      <c r="AC9" s="467">
        <v>581</v>
      </c>
      <c r="AD9" s="467">
        <v>501</v>
      </c>
      <c r="AE9" s="467">
        <v>455</v>
      </c>
      <c r="AF9" s="467">
        <v>450</v>
      </c>
      <c r="AG9" s="467">
        <v>2491</v>
      </c>
      <c r="AH9" s="331">
        <v>1308</v>
      </c>
      <c r="AI9" s="331">
        <v>170</v>
      </c>
      <c r="AJ9" s="331">
        <v>1478</v>
      </c>
      <c r="AK9" s="331">
        <v>786</v>
      </c>
      <c r="AL9" s="331">
        <v>775</v>
      </c>
      <c r="AM9" s="331">
        <v>3</v>
      </c>
      <c r="AN9" s="331">
        <v>88</v>
      </c>
      <c r="AO9" s="331">
        <v>1652</v>
      </c>
      <c r="AP9" s="468">
        <v>21</v>
      </c>
      <c r="AQ9" s="469">
        <v>479</v>
      </c>
      <c r="AR9" s="338">
        <v>463</v>
      </c>
      <c r="AS9" s="338">
        <v>16</v>
      </c>
    </row>
    <row r="10" spans="1:45" ht="15" customHeight="1" outlineLevel="1">
      <c r="A10" s="295" t="s">
        <v>596</v>
      </c>
      <c r="B10" s="140">
        <v>46530</v>
      </c>
      <c r="C10" s="140">
        <v>22258</v>
      </c>
      <c r="D10" s="140">
        <v>58635</v>
      </c>
      <c r="E10" s="140">
        <v>27549</v>
      </c>
      <c r="F10" s="140">
        <v>38520</v>
      </c>
      <c r="G10" s="140">
        <v>18620</v>
      </c>
      <c r="H10" s="140">
        <v>22694</v>
      </c>
      <c r="I10" s="140">
        <v>11033</v>
      </c>
      <c r="J10" s="140">
        <v>22092</v>
      </c>
      <c r="K10" s="140">
        <v>11016</v>
      </c>
      <c r="L10" s="139">
        <v>188471</v>
      </c>
      <c r="M10" s="139">
        <v>90476</v>
      </c>
      <c r="N10" s="295" t="s">
        <v>596</v>
      </c>
      <c r="O10" s="140">
        <v>6807</v>
      </c>
      <c r="P10" s="140">
        <v>3108</v>
      </c>
      <c r="Q10" s="140">
        <v>11799</v>
      </c>
      <c r="R10" s="140">
        <v>5227</v>
      </c>
      <c r="S10" s="140">
        <v>10444</v>
      </c>
      <c r="T10" s="140">
        <v>4920</v>
      </c>
      <c r="U10" s="140">
        <v>1903</v>
      </c>
      <c r="V10" s="140">
        <v>965</v>
      </c>
      <c r="W10" s="140">
        <v>5450</v>
      </c>
      <c r="X10" s="140">
        <v>2757</v>
      </c>
      <c r="Y10" s="133">
        <v>36403</v>
      </c>
      <c r="Z10" s="133">
        <v>16977</v>
      </c>
      <c r="AA10" s="295" t="s">
        <v>596</v>
      </c>
      <c r="AB10" s="467">
        <v>947</v>
      </c>
      <c r="AC10" s="467">
        <v>1022</v>
      </c>
      <c r="AD10" s="467">
        <v>943</v>
      </c>
      <c r="AE10" s="467">
        <v>854</v>
      </c>
      <c r="AF10" s="467">
        <v>850</v>
      </c>
      <c r="AG10" s="467">
        <v>4616</v>
      </c>
      <c r="AH10" s="331">
        <v>2486</v>
      </c>
      <c r="AI10" s="331">
        <v>286</v>
      </c>
      <c r="AJ10" s="331">
        <v>2772</v>
      </c>
      <c r="AK10" s="331">
        <v>1713</v>
      </c>
      <c r="AL10" s="331">
        <v>1304</v>
      </c>
      <c r="AM10" s="331">
        <v>7</v>
      </c>
      <c r="AN10" s="331">
        <v>75</v>
      </c>
      <c r="AO10" s="331">
        <v>3099</v>
      </c>
      <c r="AP10" s="468">
        <v>110</v>
      </c>
      <c r="AQ10" s="469">
        <v>863</v>
      </c>
      <c r="AR10" s="338">
        <v>839</v>
      </c>
      <c r="AS10" s="338">
        <v>24</v>
      </c>
    </row>
    <row r="11" spans="1:45" ht="15" customHeight="1" outlineLevel="1">
      <c r="A11" s="295" t="s">
        <v>599</v>
      </c>
      <c r="B11" s="140">
        <v>61170</v>
      </c>
      <c r="C11" s="140">
        <v>29780</v>
      </c>
      <c r="D11" s="140">
        <v>40783</v>
      </c>
      <c r="E11" s="140">
        <v>19415</v>
      </c>
      <c r="F11" s="140">
        <v>16941</v>
      </c>
      <c r="G11" s="140">
        <v>7478</v>
      </c>
      <c r="H11" s="140">
        <v>8010</v>
      </c>
      <c r="I11" s="140">
        <v>3535</v>
      </c>
      <c r="J11" s="140">
        <v>6773</v>
      </c>
      <c r="K11" s="140">
        <v>2688</v>
      </c>
      <c r="L11" s="139">
        <v>133677</v>
      </c>
      <c r="M11" s="139">
        <v>62896</v>
      </c>
      <c r="N11" s="295" t="s">
        <v>599</v>
      </c>
      <c r="O11" s="140">
        <v>5734</v>
      </c>
      <c r="P11" s="140">
        <v>2828</v>
      </c>
      <c r="Q11" s="140">
        <v>6775</v>
      </c>
      <c r="R11" s="140">
        <v>3257</v>
      </c>
      <c r="S11" s="140">
        <v>4372</v>
      </c>
      <c r="T11" s="140">
        <v>1909</v>
      </c>
      <c r="U11" s="140">
        <v>451</v>
      </c>
      <c r="V11" s="140">
        <v>195</v>
      </c>
      <c r="W11" s="140">
        <v>1263</v>
      </c>
      <c r="X11" s="140">
        <v>480</v>
      </c>
      <c r="Y11" s="133">
        <v>18595</v>
      </c>
      <c r="Z11" s="133">
        <v>8669</v>
      </c>
      <c r="AA11" s="295" t="s">
        <v>599</v>
      </c>
      <c r="AB11" s="467">
        <v>932</v>
      </c>
      <c r="AC11" s="467">
        <v>852</v>
      </c>
      <c r="AD11" s="467">
        <v>692</v>
      </c>
      <c r="AE11" s="467">
        <v>363</v>
      </c>
      <c r="AF11" s="467">
        <v>331</v>
      </c>
      <c r="AG11" s="467">
        <v>3170</v>
      </c>
      <c r="AH11" s="254">
        <v>1474</v>
      </c>
      <c r="AI11" s="254">
        <v>375</v>
      </c>
      <c r="AJ11" s="331">
        <v>1849</v>
      </c>
      <c r="AK11" s="254">
        <v>996</v>
      </c>
      <c r="AL11" s="254">
        <v>867</v>
      </c>
      <c r="AM11" s="254">
        <v>41</v>
      </c>
      <c r="AN11" s="254">
        <v>8</v>
      </c>
      <c r="AO11" s="331">
        <v>1912</v>
      </c>
      <c r="AP11" s="254">
        <v>20</v>
      </c>
      <c r="AQ11" s="469">
        <v>858</v>
      </c>
      <c r="AR11" s="107">
        <v>790</v>
      </c>
      <c r="AS11" s="107">
        <v>68</v>
      </c>
    </row>
    <row r="12" spans="1:45" ht="15" customHeight="1" outlineLevel="1">
      <c r="A12" s="295" t="s">
        <v>597</v>
      </c>
      <c r="B12" s="140">
        <v>51397</v>
      </c>
      <c r="C12" s="140">
        <v>24695</v>
      </c>
      <c r="D12" s="140">
        <v>56017</v>
      </c>
      <c r="E12" s="140">
        <v>26609</v>
      </c>
      <c r="F12" s="140">
        <v>33271</v>
      </c>
      <c r="G12" s="140">
        <v>16523</v>
      </c>
      <c r="H12" s="140">
        <v>17518</v>
      </c>
      <c r="I12" s="140">
        <v>9128</v>
      </c>
      <c r="J12" s="140">
        <v>15480</v>
      </c>
      <c r="K12" s="140">
        <v>8451</v>
      </c>
      <c r="L12" s="139">
        <v>173683</v>
      </c>
      <c r="M12" s="139">
        <v>85406</v>
      </c>
      <c r="N12" s="295" t="s">
        <v>597</v>
      </c>
      <c r="O12" s="140">
        <v>4827</v>
      </c>
      <c r="P12" s="140">
        <v>2272</v>
      </c>
      <c r="Q12" s="140">
        <v>13609</v>
      </c>
      <c r="R12" s="140">
        <v>6088</v>
      </c>
      <c r="S12" s="140">
        <v>9624</v>
      </c>
      <c r="T12" s="140">
        <v>4621</v>
      </c>
      <c r="U12" s="140">
        <v>869</v>
      </c>
      <c r="V12" s="140">
        <v>465</v>
      </c>
      <c r="W12" s="140">
        <v>3577</v>
      </c>
      <c r="X12" s="140">
        <v>1940</v>
      </c>
      <c r="Y12" s="133">
        <v>32506</v>
      </c>
      <c r="Z12" s="133">
        <v>15386</v>
      </c>
      <c r="AA12" s="295" t="s">
        <v>597</v>
      </c>
      <c r="AB12" s="467">
        <v>1049</v>
      </c>
      <c r="AC12" s="467">
        <v>1164</v>
      </c>
      <c r="AD12" s="467">
        <v>930</v>
      </c>
      <c r="AE12" s="467">
        <v>688</v>
      </c>
      <c r="AF12" s="467">
        <v>659</v>
      </c>
      <c r="AG12" s="467">
        <v>4490</v>
      </c>
      <c r="AH12" s="254">
        <v>2940</v>
      </c>
      <c r="AI12" s="254">
        <v>276</v>
      </c>
      <c r="AJ12" s="331">
        <v>3216</v>
      </c>
      <c r="AK12" s="254">
        <v>2225</v>
      </c>
      <c r="AL12" s="254">
        <v>816</v>
      </c>
      <c r="AM12" s="254">
        <v>494</v>
      </c>
      <c r="AN12" s="254">
        <v>3</v>
      </c>
      <c r="AO12" s="331">
        <v>3538</v>
      </c>
      <c r="AP12" s="254">
        <v>141</v>
      </c>
      <c r="AQ12" s="469">
        <v>915</v>
      </c>
      <c r="AR12" s="107">
        <v>889</v>
      </c>
      <c r="AS12" s="107">
        <v>26</v>
      </c>
    </row>
    <row r="13" spans="1:45" ht="15" customHeight="1" outlineLevel="1">
      <c r="A13" s="295" t="s">
        <v>600</v>
      </c>
      <c r="B13" s="140">
        <v>12457</v>
      </c>
      <c r="C13" s="140">
        <v>5975</v>
      </c>
      <c r="D13" s="140">
        <v>11836</v>
      </c>
      <c r="E13" s="140">
        <v>5572</v>
      </c>
      <c r="F13" s="140">
        <v>5839</v>
      </c>
      <c r="G13" s="140">
        <v>2679</v>
      </c>
      <c r="H13" s="140">
        <v>2536</v>
      </c>
      <c r="I13" s="140">
        <v>1178</v>
      </c>
      <c r="J13" s="140">
        <v>1657</v>
      </c>
      <c r="K13" s="140">
        <v>796</v>
      </c>
      <c r="L13" s="139">
        <v>34325</v>
      </c>
      <c r="M13" s="139">
        <v>16200</v>
      </c>
      <c r="N13" s="295" t="s">
        <v>600</v>
      </c>
      <c r="O13" s="140">
        <v>4169</v>
      </c>
      <c r="P13" s="140">
        <v>1960</v>
      </c>
      <c r="Q13" s="140">
        <v>2092</v>
      </c>
      <c r="R13" s="140">
        <v>930</v>
      </c>
      <c r="S13" s="140">
        <v>1671</v>
      </c>
      <c r="T13" s="140">
        <v>750</v>
      </c>
      <c r="U13" s="140">
        <v>397</v>
      </c>
      <c r="V13" s="140">
        <v>190</v>
      </c>
      <c r="W13" s="140">
        <v>205</v>
      </c>
      <c r="X13" s="140">
        <v>100</v>
      </c>
      <c r="Y13" s="133">
        <v>8534</v>
      </c>
      <c r="Z13" s="133">
        <v>3930</v>
      </c>
      <c r="AA13" s="295" t="s">
        <v>600</v>
      </c>
      <c r="AB13" s="467">
        <v>305</v>
      </c>
      <c r="AC13" s="467">
        <v>302</v>
      </c>
      <c r="AD13" s="467">
        <v>239</v>
      </c>
      <c r="AE13" s="467">
        <v>144</v>
      </c>
      <c r="AF13" s="467">
        <v>93</v>
      </c>
      <c r="AG13" s="467">
        <v>1083</v>
      </c>
      <c r="AH13" s="254">
        <v>568</v>
      </c>
      <c r="AI13" s="254">
        <v>67</v>
      </c>
      <c r="AJ13" s="331">
        <v>635</v>
      </c>
      <c r="AK13" s="254">
        <v>458</v>
      </c>
      <c r="AL13" s="254">
        <v>118</v>
      </c>
      <c r="AM13" s="254">
        <v>108</v>
      </c>
      <c r="AN13" s="254">
        <v>2</v>
      </c>
      <c r="AO13" s="331">
        <v>686</v>
      </c>
      <c r="AP13" s="254">
        <v>13</v>
      </c>
      <c r="AQ13" s="469">
        <v>420</v>
      </c>
      <c r="AR13" s="107">
        <v>274</v>
      </c>
      <c r="AS13" s="107">
        <v>146</v>
      </c>
    </row>
    <row r="14" spans="1:45" ht="15" customHeight="1" outlineLevel="1">
      <c r="A14" s="295" t="s">
        <v>598</v>
      </c>
      <c r="B14" s="140">
        <v>42070</v>
      </c>
      <c r="C14" s="140">
        <v>20141</v>
      </c>
      <c r="D14" s="140">
        <v>35229</v>
      </c>
      <c r="E14" s="140">
        <v>16882</v>
      </c>
      <c r="F14" s="140">
        <v>24272</v>
      </c>
      <c r="G14" s="140">
        <v>11960</v>
      </c>
      <c r="H14" s="140">
        <v>14967</v>
      </c>
      <c r="I14" s="140">
        <v>7411</v>
      </c>
      <c r="J14" s="140">
        <v>11820</v>
      </c>
      <c r="K14" s="140">
        <v>6085</v>
      </c>
      <c r="L14" s="139">
        <v>128358</v>
      </c>
      <c r="M14" s="139">
        <v>62479</v>
      </c>
      <c r="N14" s="295" t="s">
        <v>598</v>
      </c>
      <c r="O14" s="140">
        <v>518</v>
      </c>
      <c r="P14" s="140">
        <v>250</v>
      </c>
      <c r="Q14" s="140">
        <v>8358</v>
      </c>
      <c r="R14" s="140">
        <v>3704</v>
      </c>
      <c r="S14" s="140">
        <v>7662</v>
      </c>
      <c r="T14" s="140">
        <v>3633</v>
      </c>
      <c r="U14" s="140">
        <v>126</v>
      </c>
      <c r="V14" s="140">
        <v>54</v>
      </c>
      <c r="W14" s="140">
        <v>2329</v>
      </c>
      <c r="X14" s="140">
        <v>1203</v>
      </c>
      <c r="Y14" s="133">
        <v>18993</v>
      </c>
      <c r="Z14" s="133">
        <v>8844</v>
      </c>
      <c r="AA14" s="295" t="s">
        <v>598</v>
      </c>
      <c r="AB14" s="467">
        <v>919</v>
      </c>
      <c r="AC14" s="467">
        <v>911</v>
      </c>
      <c r="AD14" s="467">
        <v>835</v>
      </c>
      <c r="AE14" s="467">
        <v>707</v>
      </c>
      <c r="AF14" s="467">
        <v>643</v>
      </c>
      <c r="AG14" s="467">
        <v>4015</v>
      </c>
      <c r="AH14" s="254">
        <v>2786</v>
      </c>
      <c r="AI14" s="254">
        <v>183</v>
      </c>
      <c r="AJ14" s="331">
        <v>2969</v>
      </c>
      <c r="AK14" s="254">
        <v>1991</v>
      </c>
      <c r="AL14" s="254">
        <v>889</v>
      </c>
      <c r="AM14" s="254">
        <v>35</v>
      </c>
      <c r="AN14" s="254">
        <v>11</v>
      </c>
      <c r="AO14" s="331">
        <v>2926</v>
      </c>
      <c r="AP14" s="254">
        <v>40</v>
      </c>
      <c r="AQ14" s="469">
        <v>833</v>
      </c>
      <c r="AR14" s="107">
        <v>810</v>
      </c>
      <c r="AS14" s="107">
        <v>23</v>
      </c>
    </row>
    <row r="15" spans="1:45" ht="15" customHeight="1" outlineLevel="1">
      <c r="A15" s="295" t="s">
        <v>601</v>
      </c>
      <c r="B15" s="140">
        <v>101092</v>
      </c>
      <c r="C15" s="140">
        <v>49069</v>
      </c>
      <c r="D15" s="140">
        <v>69108</v>
      </c>
      <c r="E15" s="140">
        <v>33015</v>
      </c>
      <c r="F15" s="140">
        <v>31921</v>
      </c>
      <c r="G15" s="140">
        <v>14939</v>
      </c>
      <c r="H15" s="140">
        <v>15004</v>
      </c>
      <c r="I15" s="140">
        <v>6843</v>
      </c>
      <c r="J15" s="140">
        <v>13729</v>
      </c>
      <c r="K15" s="140">
        <v>6008</v>
      </c>
      <c r="L15" s="139">
        <v>230854</v>
      </c>
      <c r="M15" s="139">
        <v>109874</v>
      </c>
      <c r="N15" s="295" t="s">
        <v>601</v>
      </c>
      <c r="O15" s="140">
        <v>12628</v>
      </c>
      <c r="P15" s="140">
        <v>6005</v>
      </c>
      <c r="Q15" s="140">
        <v>14079</v>
      </c>
      <c r="R15" s="140">
        <v>6531</v>
      </c>
      <c r="S15" s="140">
        <v>9656</v>
      </c>
      <c r="T15" s="140">
        <v>4525</v>
      </c>
      <c r="U15" s="140">
        <v>900</v>
      </c>
      <c r="V15" s="140">
        <v>416</v>
      </c>
      <c r="W15" s="140">
        <v>3306</v>
      </c>
      <c r="X15" s="140">
        <v>1415</v>
      </c>
      <c r="Y15" s="133">
        <v>40569</v>
      </c>
      <c r="Z15" s="133">
        <v>18892</v>
      </c>
      <c r="AA15" s="295" t="s">
        <v>601</v>
      </c>
      <c r="AB15" s="467">
        <v>1658</v>
      </c>
      <c r="AC15" s="467">
        <v>1545</v>
      </c>
      <c r="AD15" s="467">
        <v>1305</v>
      </c>
      <c r="AE15" s="467">
        <v>794</v>
      </c>
      <c r="AF15" s="467">
        <v>670</v>
      </c>
      <c r="AG15" s="467">
        <v>5972</v>
      </c>
      <c r="AH15" s="254">
        <v>3088</v>
      </c>
      <c r="AI15" s="254">
        <v>315</v>
      </c>
      <c r="AJ15" s="331">
        <v>3403</v>
      </c>
      <c r="AK15" s="254">
        <v>2084</v>
      </c>
      <c r="AL15" s="254">
        <v>830</v>
      </c>
      <c r="AM15" s="254">
        <v>344</v>
      </c>
      <c r="AN15" s="254">
        <v>14</v>
      </c>
      <c r="AO15" s="331">
        <v>3272</v>
      </c>
      <c r="AP15" s="254">
        <v>50</v>
      </c>
      <c r="AQ15" s="469">
        <v>1580</v>
      </c>
      <c r="AR15" s="107">
        <v>1438</v>
      </c>
      <c r="AS15" s="107">
        <v>142</v>
      </c>
    </row>
    <row r="16" spans="1:45" ht="15" customHeight="1" outlineLevel="1">
      <c r="A16" s="295" t="s">
        <v>605</v>
      </c>
      <c r="B16" s="140">
        <v>13304</v>
      </c>
      <c r="C16" s="140">
        <v>6503</v>
      </c>
      <c r="D16" s="140">
        <v>16538</v>
      </c>
      <c r="E16" s="140">
        <v>8098</v>
      </c>
      <c r="F16" s="140">
        <v>7509</v>
      </c>
      <c r="G16" s="140">
        <v>3804</v>
      </c>
      <c r="H16" s="140">
        <v>3338</v>
      </c>
      <c r="I16" s="140">
        <v>1722</v>
      </c>
      <c r="J16" s="140">
        <v>2821</v>
      </c>
      <c r="K16" s="140">
        <v>1401</v>
      </c>
      <c r="L16" s="139">
        <v>43510</v>
      </c>
      <c r="M16" s="139">
        <v>21528</v>
      </c>
      <c r="N16" s="295" t="s">
        <v>605</v>
      </c>
      <c r="O16" s="140">
        <v>1173</v>
      </c>
      <c r="P16" s="140">
        <v>576</v>
      </c>
      <c r="Q16" s="140">
        <v>2994</v>
      </c>
      <c r="R16" s="140">
        <v>1416</v>
      </c>
      <c r="S16" s="140">
        <v>2252</v>
      </c>
      <c r="T16" s="140">
        <v>1157</v>
      </c>
      <c r="U16" s="140">
        <v>243</v>
      </c>
      <c r="V16" s="140">
        <v>115</v>
      </c>
      <c r="W16" s="140">
        <v>602</v>
      </c>
      <c r="X16" s="140">
        <v>320</v>
      </c>
      <c r="Y16" s="139">
        <v>7264</v>
      </c>
      <c r="Z16" s="139">
        <v>3584</v>
      </c>
      <c r="AA16" s="295" t="s">
        <v>605</v>
      </c>
      <c r="AB16" s="467">
        <v>321</v>
      </c>
      <c r="AC16" s="467">
        <v>349</v>
      </c>
      <c r="AD16" s="467">
        <v>276</v>
      </c>
      <c r="AE16" s="467">
        <v>178</v>
      </c>
      <c r="AF16" s="467">
        <v>143</v>
      </c>
      <c r="AG16" s="467">
        <v>1267</v>
      </c>
      <c r="AH16" s="82">
        <v>576</v>
      </c>
      <c r="AI16" s="82">
        <v>76</v>
      </c>
      <c r="AJ16" s="331">
        <v>652</v>
      </c>
      <c r="AK16" s="82">
        <v>364</v>
      </c>
      <c r="AL16" s="82">
        <v>359</v>
      </c>
      <c r="AM16" s="82">
        <v>7</v>
      </c>
      <c r="AN16" s="82">
        <v>43</v>
      </c>
      <c r="AO16" s="331">
        <v>773</v>
      </c>
      <c r="AP16" s="82">
        <v>12</v>
      </c>
      <c r="AQ16" s="469">
        <v>324</v>
      </c>
      <c r="AR16" s="107">
        <v>290</v>
      </c>
      <c r="AS16" s="107">
        <v>34</v>
      </c>
    </row>
    <row r="17" spans="1:45" ht="15" customHeight="1" outlineLevel="1">
      <c r="A17" s="295" t="s">
        <v>602</v>
      </c>
      <c r="B17" s="140">
        <v>28746</v>
      </c>
      <c r="C17" s="140">
        <v>14116</v>
      </c>
      <c r="D17" s="140">
        <v>24512</v>
      </c>
      <c r="E17" s="140">
        <v>11947</v>
      </c>
      <c r="F17" s="140">
        <v>13900</v>
      </c>
      <c r="G17" s="140">
        <v>6820</v>
      </c>
      <c r="H17" s="140">
        <v>7947</v>
      </c>
      <c r="I17" s="140">
        <v>3874</v>
      </c>
      <c r="J17" s="140">
        <v>7683</v>
      </c>
      <c r="K17" s="140">
        <v>3784</v>
      </c>
      <c r="L17" s="139">
        <v>82788</v>
      </c>
      <c r="M17" s="139">
        <v>40541</v>
      </c>
      <c r="N17" s="295" t="s">
        <v>602</v>
      </c>
      <c r="O17" s="140">
        <v>3153</v>
      </c>
      <c r="P17" s="140">
        <v>1504</v>
      </c>
      <c r="Q17" s="140">
        <v>5017</v>
      </c>
      <c r="R17" s="140">
        <v>2378</v>
      </c>
      <c r="S17" s="140">
        <v>3857</v>
      </c>
      <c r="T17" s="140">
        <v>1831</v>
      </c>
      <c r="U17" s="140">
        <v>659</v>
      </c>
      <c r="V17" s="140">
        <v>326</v>
      </c>
      <c r="W17" s="140">
        <v>1792</v>
      </c>
      <c r="X17" s="140">
        <v>891</v>
      </c>
      <c r="Y17" s="139">
        <v>14478</v>
      </c>
      <c r="Z17" s="139">
        <v>6930</v>
      </c>
      <c r="AA17" s="295" t="s">
        <v>602</v>
      </c>
      <c r="AB17" s="467">
        <v>537</v>
      </c>
      <c r="AC17" s="467">
        <v>526</v>
      </c>
      <c r="AD17" s="467">
        <v>429</v>
      </c>
      <c r="AE17" s="467">
        <v>278</v>
      </c>
      <c r="AF17" s="467">
        <v>259</v>
      </c>
      <c r="AG17" s="467">
        <v>2029</v>
      </c>
      <c r="AH17" s="82">
        <v>1008</v>
      </c>
      <c r="AI17" s="82">
        <v>167</v>
      </c>
      <c r="AJ17" s="331">
        <v>1175</v>
      </c>
      <c r="AK17" s="82">
        <v>952</v>
      </c>
      <c r="AL17" s="82">
        <v>485</v>
      </c>
      <c r="AM17" s="82">
        <v>3</v>
      </c>
      <c r="AN17" s="82">
        <v>76</v>
      </c>
      <c r="AO17" s="331">
        <v>1516</v>
      </c>
      <c r="AP17" s="82">
        <v>52</v>
      </c>
      <c r="AQ17" s="469">
        <v>488</v>
      </c>
      <c r="AR17" s="107">
        <v>430</v>
      </c>
      <c r="AS17" s="107">
        <v>58</v>
      </c>
    </row>
    <row r="18" spans="1:45" ht="15" customHeight="1" outlineLevel="1">
      <c r="A18" s="295" t="s">
        <v>603</v>
      </c>
      <c r="B18" s="140">
        <v>10737</v>
      </c>
      <c r="C18" s="140">
        <v>5223</v>
      </c>
      <c r="D18" s="140">
        <v>5920</v>
      </c>
      <c r="E18" s="140">
        <v>2869</v>
      </c>
      <c r="F18" s="140">
        <v>3254</v>
      </c>
      <c r="G18" s="140">
        <v>1561</v>
      </c>
      <c r="H18" s="140">
        <v>1586</v>
      </c>
      <c r="I18" s="140">
        <v>792</v>
      </c>
      <c r="J18" s="140">
        <v>1308</v>
      </c>
      <c r="K18" s="140">
        <v>696</v>
      </c>
      <c r="L18" s="139">
        <v>22805</v>
      </c>
      <c r="M18" s="139">
        <v>11141</v>
      </c>
      <c r="N18" s="295" t="s">
        <v>603</v>
      </c>
      <c r="O18" s="140">
        <v>2437</v>
      </c>
      <c r="P18" s="140">
        <v>1159</v>
      </c>
      <c r="Q18" s="140">
        <v>1228</v>
      </c>
      <c r="R18" s="140">
        <v>617</v>
      </c>
      <c r="S18" s="140">
        <v>802</v>
      </c>
      <c r="T18" s="140">
        <v>353</v>
      </c>
      <c r="U18" s="140">
        <v>271</v>
      </c>
      <c r="V18" s="140">
        <v>136</v>
      </c>
      <c r="W18" s="140">
        <v>311</v>
      </c>
      <c r="X18" s="140">
        <v>163</v>
      </c>
      <c r="Y18" s="139">
        <v>5049</v>
      </c>
      <c r="Z18" s="139">
        <v>2428</v>
      </c>
      <c r="AA18" s="295" t="s">
        <v>603</v>
      </c>
      <c r="AB18" s="467">
        <v>193</v>
      </c>
      <c r="AC18" s="467">
        <v>170</v>
      </c>
      <c r="AD18" s="467">
        <v>141</v>
      </c>
      <c r="AE18" s="467">
        <v>100</v>
      </c>
      <c r="AF18" s="467">
        <v>81</v>
      </c>
      <c r="AG18" s="467">
        <v>685</v>
      </c>
      <c r="AH18" s="82">
        <v>256</v>
      </c>
      <c r="AI18" s="82">
        <v>44</v>
      </c>
      <c r="AJ18" s="331">
        <v>300</v>
      </c>
      <c r="AK18" s="82">
        <v>276</v>
      </c>
      <c r="AL18" s="82">
        <v>67</v>
      </c>
      <c r="AM18" s="82">
        <v>28</v>
      </c>
      <c r="AN18" s="82">
        <v>3</v>
      </c>
      <c r="AO18" s="331">
        <v>374</v>
      </c>
      <c r="AP18" s="82">
        <v>9</v>
      </c>
      <c r="AQ18" s="469">
        <v>265</v>
      </c>
      <c r="AR18" s="107">
        <v>166</v>
      </c>
      <c r="AS18" s="107">
        <v>99</v>
      </c>
    </row>
    <row r="19" spans="1:45" ht="15" customHeight="1" outlineLevel="1">
      <c r="A19" s="295" t="s">
        <v>604</v>
      </c>
      <c r="B19" s="140">
        <v>85444</v>
      </c>
      <c r="C19" s="140">
        <v>41767</v>
      </c>
      <c r="D19" s="140">
        <v>68467</v>
      </c>
      <c r="E19" s="140">
        <v>33472</v>
      </c>
      <c r="F19" s="140">
        <v>42921</v>
      </c>
      <c r="G19" s="140">
        <v>20650</v>
      </c>
      <c r="H19" s="140">
        <v>23728</v>
      </c>
      <c r="I19" s="140">
        <v>11412</v>
      </c>
      <c r="J19" s="140">
        <v>19916</v>
      </c>
      <c r="K19" s="140">
        <v>9111</v>
      </c>
      <c r="L19" s="139">
        <v>240476</v>
      </c>
      <c r="M19" s="139">
        <v>116412</v>
      </c>
      <c r="N19" s="295" t="s">
        <v>604</v>
      </c>
      <c r="O19" s="140">
        <v>20252</v>
      </c>
      <c r="P19" s="140">
        <v>9888</v>
      </c>
      <c r="Q19" s="140">
        <v>15480</v>
      </c>
      <c r="R19" s="140">
        <v>7430</v>
      </c>
      <c r="S19" s="140">
        <v>13711</v>
      </c>
      <c r="T19" s="140">
        <v>6624</v>
      </c>
      <c r="U19" s="140">
        <v>3528</v>
      </c>
      <c r="V19" s="140">
        <v>1747</v>
      </c>
      <c r="W19" s="140">
        <v>5093</v>
      </c>
      <c r="X19" s="140">
        <v>2342</v>
      </c>
      <c r="Y19" s="139">
        <v>58064</v>
      </c>
      <c r="Z19" s="139">
        <v>28031</v>
      </c>
      <c r="AA19" s="295" t="s">
        <v>604</v>
      </c>
      <c r="AB19" s="467">
        <v>1510</v>
      </c>
      <c r="AC19" s="467">
        <v>1486</v>
      </c>
      <c r="AD19" s="467">
        <v>1333</v>
      </c>
      <c r="AE19" s="467">
        <v>1088</v>
      </c>
      <c r="AF19" s="467">
        <v>959</v>
      </c>
      <c r="AG19" s="467">
        <v>6376</v>
      </c>
      <c r="AH19" s="82">
        <v>3108</v>
      </c>
      <c r="AI19" s="82">
        <v>293</v>
      </c>
      <c r="AJ19" s="331">
        <v>3401</v>
      </c>
      <c r="AK19" s="82">
        <v>1835</v>
      </c>
      <c r="AL19" s="82">
        <v>1576</v>
      </c>
      <c r="AM19" s="82">
        <v>36</v>
      </c>
      <c r="AN19" s="82">
        <v>54</v>
      </c>
      <c r="AO19" s="331">
        <v>3501</v>
      </c>
      <c r="AP19" s="82">
        <v>49</v>
      </c>
      <c r="AQ19" s="469">
        <v>1392</v>
      </c>
      <c r="AR19" s="107">
        <v>1358</v>
      </c>
      <c r="AS19" s="107">
        <v>34</v>
      </c>
    </row>
    <row r="20" spans="1:45" ht="16.5" customHeight="1" outlineLevel="1">
      <c r="A20" s="295" t="s">
        <v>606</v>
      </c>
      <c r="B20" s="140">
        <v>49341</v>
      </c>
      <c r="C20" s="140">
        <v>23827</v>
      </c>
      <c r="D20" s="140">
        <v>50817</v>
      </c>
      <c r="E20" s="140">
        <v>24185</v>
      </c>
      <c r="F20" s="140">
        <v>32607</v>
      </c>
      <c r="G20" s="140">
        <v>16010</v>
      </c>
      <c r="H20" s="140">
        <v>18754</v>
      </c>
      <c r="I20" s="140">
        <v>9548</v>
      </c>
      <c r="J20" s="140">
        <v>17431</v>
      </c>
      <c r="K20" s="140">
        <v>9130</v>
      </c>
      <c r="L20" s="139">
        <v>168950</v>
      </c>
      <c r="M20" s="139">
        <v>82700</v>
      </c>
      <c r="N20" s="295" t="s">
        <v>606</v>
      </c>
      <c r="O20" s="331">
        <v>14470</v>
      </c>
      <c r="P20" s="331">
        <v>6721</v>
      </c>
      <c r="Q20" s="331">
        <v>13112</v>
      </c>
      <c r="R20" s="331">
        <v>5820</v>
      </c>
      <c r="S20" s="331">
        <v>9365</v>
      </c>
      <c r="T20" s="331">
        <v>4436</v>
      </c>
      <c r="U20" s="331">
        <v>3012</v>
      </c>
      <c r="V20" s="331">
        <v>1504</v>
      </c>
      <c r="W20" s="331">
        <v>5239</v>
      </c>
      <c r="X20" s="331">
        <v>2800</v>
      </c>
      <c r="Y20" s="139">
        <v>45198</v>
      </c>
      <c r="Z20" s="139">
        <v>21281</v>
      </c>
      <c r="AA20" s="295" t="s">
        <v>606</v>
      </c>
      <c r="AB20" s="467">
        <v>1026</v>
      </c>
      <c r="AC20" s="467">
        <v>1045</v>
      </c>
      <c r="AD20" s="467">
        <v>947</v>
      </c>
      <c r="AE20" s="467">
        <v>676</v>
      </c>
      <c r="AF20" s="467">
        <v>667</v>
      </c>
      <c r="AG20" s="467">
        <v>4361</v>
      </c>
      <c r="AH20" s="82">
        <v>2535</v>
      </c>
      <c r="AI20" s="82">
        <v>278</v>
      </c>
      <c r="AJ20" s="331">
        <v>2813</v>
      </c>
      <c r="AK20" s="82">
        <v>1983</v>
      </c>
      <c r="AL20" s="82">
        <v>929</v>
      </c>
      <c r="AM20" s="82">
        <v>61</v>
      </c>
      <c r="AN20" s="82">
        <v>14</v>
      </c>
      <c r="AO20" s="331">
        <v>2987</v>
      </c>
      <c r="AP20" s="82">
        <v>88</v>
      </c>
      <c r="AQ20" s="469">
        <v>929</v>
      </c>
      <c r="AR20" s="107">
        <v>887</v>
      </c>
      <c r="AS20" s="107">
        <v>42</v>
      </c>
    </row>
    <row r="21" spans="1:45" ht="16.5" customHeight="1" outlineLevel="1">
      <c r="A21" s="295" t="s">
        <v>608</v>
      </c>
      <c r="B21" s="140">
        <v>57511</v>
      </c>
      <c r="C21" s="140">
        <v>27849</v>
      </c>
      <c r="D21" s="140">
        <v>73630</v>
      </c>
      <c r="E21" s="140">
        <v>34966</v>
      </c>
      <c r="F21" s="140">
        <v>39623</v>
      </c>
      <c r="G21" s="140">
        <v>19604</v>
      </c>
      <c r="H21" s="140">
        <v>17743</v>
      </c>
      <c r="I21" s="140">
        <v>8737</v>
      </c>
      <c r="J21" s="140">
        <v>20973</v>
      </c>
      <c r="K21" s="140">
        <v>10324</v>
      </c>
      <c r="L21" s="139">
        <v>209480</v>
      </c>
      <c r="M21" s="139">
        <v>101480</v>
      </c>
      <c r="N21" s="295" t="s">
        <v>608</v>
      </c>
      <c r="O21" s="331">
        <v>504</v>
      </c>
      <c r="P21" s="331">
        <v>319</v>
      </c>
      <c r="Q21" s="331">
        <v>14357</v>
      </c>
      <c r="R21" s="331">
        <v>6608</v>
      </c>
      <c r="S21" s="331">
        <v>13773</v>
      </c>
      <c r="T21" s="331">
        <v>6733</v>
      </c>
      <c r="U21" s="331">
        <v>225</v>
      </c>
      <c r="V21" s="331">
        <v>105</v>
      </c>
      <c r="W21" s="331">
        <v>5569</v>
      </c>
      <c r="X21" s="331">
        <v>2833</v>
      </c>
      <c r="Y21" s="139">
        <v>34428</v>
      </c>
      <c r="Z21" s="139">
        <v>16598</v>
      </c>
      <c r="AA21" s="295" t="s">
        <v>608</v>
      </c>
      <c r="AB21" s="467">
        <v>1029</v>
      </c>
      <c r="AC21" s="467">
        <v>1197</v>
      </c>
      <c r="AD21" s="467">
        <v>998</v>
      </c>
      <c r="AE21" s="467">
        <v>658</v>
      </c>
      <c r="AF21" s="467">
        <v>662</v>
      </c>
      <c r="AG21" s="467">
        <v>4544</v>
      </c>
      <c r="AH21" s="82">
        <v>2353</v>
      </c>
      <c r="AI21" s="82">
        <v>511</v>
      </c>
      <c r="AJ21" s="331">
        <v>2864</v>
      </c>
      <c r="AK21" s="82">
        <v>1602</v>
      </c>
      <c r="AL21" s="82">
        <v>1295</v>
      </c>
      <c r="AM21" s="82">
        <v>9</v>
      </c>
      <c r="AN21" s="82">
        <v>30</v>
      </c>
      <c r="AO21" s="331">
        <v>2936</v>
      </c>
      <c r="AP21" s="82">
        <v>36</v>
      </c>
      <c r="AQ21" s="469">
        <v>1046</v>
      </c>
      <c r="AR21" s="107">
        <v>966</v>
      </c>
      <c r="AS21" s="107">
        <v>80</v>
      </c>
    </row>
    <row r="22" spans="1:45" ht="16.5" customHeight="1" outlineLevel="1">
      <c r="A22" s="295" t="s">
        <v>607</v>
      </c>
      <c r="B22" s="140">
        <v>68542</v>
      </c>
      <c r="C22" s="140">
        <v>33851</v>
      </c>
      <c r="D22" s="140">
        <v>92618</v>
      </c>
      <c r="E22" s="140">
        <v>45238</v>
      </c>
      <c r="F22" s="140">
        <v>36168</v>
      </c>
      <c r="G22" s="140">
        <v>17749</v>
      </c>
      <c r="H22" s="140">
        <v>15638</v>
      </c>
      <c r="I22" s="140">
        <v>7747</v>
      </c>
      <c r="J22" s="140">
        <v>17220</v>
      </c>
      <c r="K22" s="140">
        <v>8896</v>
      </c>
      <c r="L22" s="139">
        <v>230186</v>
      </c>
      <c r="M22" s="139">
        <v>113481</v>
      </c>
      <c r="N22" s="295" t="s">
        <v>607</v>
      </c>
      <c r="O22" s="331">
        <v>2804</v>
      </c>
      <c r="P22" s="331">
        <v>1441</v>
      </c>
      <c r="Q22" s="331">
        <v>13589</v>
      </c>
      <c r="R22" s="331">
        <v>6305</v>
      </c>
      <c r="S22" s="331">
        <v>10495</v>
      </c>
      <c r="T22" s="331">
        <v>5057</v>
      </c>
      <c r="U22" s="331">
        <v>338</v>
      </c>
      <c r="V22" s="331">
        <v>185</v>
      </c>
      <c r="W22" s="331">
        <v>4140</v>
      </c>
      <c r="X22" s="331">
        <v>2138</v>
      </c>
      <c r="Y22" s="139">
        <v>31366</v>
      </c>
      <c r="Z22" s="139">
        <v>15126</v>
      </c>
      <c r="AA22" s="295" t="s">
        <v>607</v>
      </c>
      <c r="AB22" s="467">
        <v>1340</v>
      </c>
      <c r="AC22" s="467">
        <v>1492</v>
      </c>
      <c r="AD22" s="467">
        <v>1182</v>
      </c>
      <c r="AE22" s="467">
        <v>653</v>
      </c>
      <c r="AF22" s="467">
        <v>659</v>
      </c>
      <c r="AG22" s="467">
        <v>5326</v>
      </c>
      <c r="AH22" s="82">
        <v>2862</v>
      </c>
      <c r="AI22" s="82">
        <v>367</v>
      </c>
      <c r="AJ22" s="331">
        <v>3229</v>
      </c>
      <c r="AK22" s="82">
        <v>1942</v>
      </c>
      <c r="AL22" s="82">
        <v>1086</v>
      </c>
      <c r="AM22" s="82">
        <v>34</v>
      </c>
      <c r="AN22" s="82">
        <v>28</v>
      </c>
      <c r="AO22" s="331">
        <v>3090</v>
      </c>
      <c r="AP22" s="82">
        <v>73</v>
      </c>
      <c r="AQ22" s="469">
        <v>1307</v>
      </c>
      <c r="AR22" s="107">
        <v>1242</v>
      </c>
      <c r="AS22" s="107">
        <v>65</v>
      </c>
    </row>
    <row r="23" spans="1:45" ht="16.5" customHeight="1">
      <c r="A23" s="295" t="s">
        <v>613</v>
      </c>
      <c r="B23" s="140">
        <v>175394</v>
      </c>
      <c r="C23" s="140">
        <v>85527</v>
      </c>
      <c r="D23" s="140">
        <v>217065</v>
      </c>
      <c r="E23" s="140">
        <v>104389</v>
      </c>
      <c r="F23" s="140">
        <v>108398</v>
      </c>
      <c r="G23" s="140">
        <v>53363</v>
      </c>
      <c r="H23" s="140">
        <v>52135</v>
      </c>
      <c r="I23" s="140">
        <v>26032</v>
      </c>
      <c r="J23" s="140">
        <v>55624</v>
      </c>
      <c r="K23" s="140">
        <v>28350</v>
      </c>
      <c r="L23" s="139">
        <v>608616</v>
      </c>
      <c r="M23" s="139">
        <v>297661</v>
      </c>
      <c r="N23" s="295" t="s">
        <v>613</v>
      </c>
      <c r="O23" s="331">
        <v>17778</v>
      </c>
      <c r="P23" s="331">
        <v>8481</v>
      </c>
      <c r="Q23" s="331">
        <v>41058</v>
      </c>
      <c r="R23" s="331">
        <v>18733</v>
      </c>
      <c r="S23" s="331">
        <v>33633</v>
      </c>
      <c r="T23" s="331">
        <v>16226</v>
      </c>
      <c r="U23" s="331">
        <v>3575</v>
      </c>
      <c r="V23" s="331">
        <v>1794</v>
      </c>
      <c r="W23" s="331">
        <v>14948</v>
      </c>
      <c r="X23" s="331">
        <v>7771</v>
      </c>
      <c r="Y23" s="139">
        <v>110992</v>
      </c>
      <c r="Z23" s="139">
        <v>53005</v>
      </c>
      <c r="AA23" s="295" t="s">
        <v>613</v>
      </c>
      <c r="AB23" s="467">
        <v>3395</v>
      </c>
      <c r="AC23" s="467">
        <v>3734</v>
      </c>
      <c r="AD23" s="467">
        <v>3127</v>
      </c>
      <c r="AE23" s="467">
        <v>1987</v>
      </c>
      <c r="AF23" s="467">
        <v>1988</v>
      </c>
      <c r="AG23" s="467">
        <v>14231</v>
      </c>
      <c r="AH23" s="82">
        <v>7750</v>
      </c>
      <c r="AI23" s="82">
        <v>1156</v>
      </c>
      <c r="AJ23" s="331">
        <v>8906</v>
      </c>
      <c r="AK23" s="82">
        <v>5527</v>
      </c>
      <c r="AL23" s="82">
        <v>3310</v>
      </c>
      <c r="AM23" s="82">
        <v>104</v>
      </c>
      <c r="AN23" s="82">
        <v>72</v>
      </c>
      <c r="AO23" s="331">
        <v>9013</v>
      </c>
      <c r="AP23" s="82">
        <v>197</v>
      </c>
      <c r="AQ23" s="469">
        <v>3282</v>
      </c>
      <c r="AR23" s="107">
        <v>3095</v>
      </c>
      <c r="AS23" s="107">
        <v>187</v>
      </c>
    </row>
    <row r="24" spans="1:46" ht="15" customHeight="1" outlineLevel="1">
      <c r="A24" s="295" t="s">
        <v>610</v>
      </c>
      <c r="B24" s="140">
        <v>25573</v>
      </c>
      <c r="C24" s="140">
        <v>13260</v>
      </c>
      <c r="D24" s="140">
        <v>16363</v>
      </c>
      <c r="E24" s="140">
        <v>8655</v>
      </c>
      <c r="F24" s="140">
        <v>9033</v>
      </c>
      <c r="G24" s="140">
        <v>4941</v>
      </c>
      <c r="H24" s="140">
        <v>4849</v>
      </c>
      <c r="I24" s="140">
        <v>2666</v>
      </c>
      <c r="J24" s="140">
        <v>3892</v>
      </c>
      <c r="K24" s="140">
        <v>2099</v>
      </c>
      <c r="L24" s="139">
        <v>59710</v>
      </c>
      <c r="M24" s="139">
        <v>31621</v>
      </c>
      <c r="N24" s="295" t="s">
        <v>610</v>
      </c>
      <c r="O24" s="140">
        <v>2359</v>
      </c>
      <c r="P24" s="140">
        <v>1209</v>
      </c>
      <c r="Q24" s="140">
        <v>2868</v>
      </c>
      <c r="R24" s="140">
        <v>1492</v>
      </c>
      <c r="S24" s="140">
        <v>1835</v>
      </c>
      <c r="T24" s="140">
        <v>984</v>
      </c>
      <c r="U24" s="140">
        <v>177</v>
      </c>
      <c r="V24" s="140">
        <v>103</v>
      </c>
      <c r="W24" s="140">
        <v>692</v>
      </c>
      <c r="X24" s="140">
        <v>343</v>
      </c>
      <c r="Y24" s="139">
        <v>7931</v>
      </c>
      <c r="Z24" s="139">
        <v>4131</v>
      </c>
      <c r="AA24" s="295" t="s">
        <v>610</v>
      </c>
      <c r="AB24" s="467">
        <v>442</v>
      </c>
      <c r="AC24" s="467">
        <v>389</v>
      </c>
      <c r="AD24" s="467">
        <v>307</v>
      </c>
      <c r="AE24" s="467">
        <v>213</v>
      </c>
      <c r="AF24" s="467">
        <v>160</v>
      </c>
      <c r="AG24" s="467">
        <v>1511</v>
      </c>
      <c r="AH24" s="82">
        <v>719</v>
      </c>
      <c r="AI24" s="82">
        <v>81</v>
      </c>
      <c r="AJ24" s="331">
        <v>800</v>
      </c>
      <c r="AK24" s="331">
        <v>519</v>
      </c>
      <c r="AL24" s="331">
        <v>214</v>
      </c>
      <c r="AM24" s="331">
        <v>217</v>
      </c>
      <c r="AN24" s="331">
        <v>25</v>
      </c>
      <c r="AO24" s="331">
        <v>975</v>
      </c>
      <c r="AP24" s="82">
        <v>20</v>
      </c>
      <c r="AQ24" s="469">
        <v>432</v>
      </c>
      <c r="AR24" s="107">
        <v>390</v>
      </c>
      <c r="AS24" s="107">
        <v>42</v>
      </c>
      <c r="AT24" s="468"/>
    </row>
    <row r="25" spans="1:46" ht="15" customHeight="1" outlineLevel="1">
      <c r="A25" s="295" t="s">
        <v>609</v>
      </c>
      <c r="B25" s="140">
        <v>27268</v>
      </c>
      <c r="C25" s="140">
        <v>13995</v>
      </c>
      <c r="D25" s="140">
        <v>20566</v>
      </c>
      <c r="E25" s="140">
        <v>10480</v>
      </c>
      <c r="F25" s="140">
        <v>8985</v>
      </c>
      <c r="G25" s="140">
        <v>4603</v>
      </c>
      <c r="H25" s="140">
        <v>4145</v>
      </c>
      <c r="I25" s="140">
        <v>2107</v>
      </c>
      <c r="J25" s="140">
        <v>3180</v>
      </c>
      <c r="K25" s="140">
        <v>1573</v>
      </c>
      <c r="L25" s="139">
        <v>64144</v>
      </c>
      <c r="M25" s="139">
        <v>32758</v>
      </c>
      <c r="N25" s="295" t="s">
        <v>609</v>
      </c>
      <c r="O25" s="140">
        <v>5385</v>
      </c>
      <c r="P25" s="140">
        <v>2844</v>
      </c>
      <c r="Q25" s="140">
        <v>3381</v>
      </c>
      <c r="R25" s="140">
        <v>1779</v>
      </c>
      <c r="S25" s="140">
        <v>2174</v>
      </c>
      <c r="T25" s="140">
        <v>1146</v>
      </c>
      <c r="U25" s="140">
        <v>267</v>
      </c>
      <c r="V25" s="140">
        <v>156</v>
      </c>
      <c r="W25" s="140">
        <v>494</v>
      </c>
      <c r="X25" s="140">
        <v>241</v>
      </c>
      <c r="Y25" s="139">
        <v>11701</v>
      </c>
      <c r="Z25" s="139">
        <v>6166</v>
      </c>
      <c r="AA25" s="295" t="s">
        <v>609</v>
      </c>
      <c r="AB25" s="467">
        <v>433</v>
      </c>
      <c r="AC25" s="467">
        <v>416</v>
      </c>
      <c r="AD25" s="467">
        <v>327</v>
      </c>
      <c r="AE25" s="467">
        <v>241</v>
      </c>
      <c r="AF25" s="467">
        <v>188</v>
      </c>
      <c r="AG25" s="467">
        <v>1605</v>
      </c>
      <c r="AH25" s="82">
        <v>770</v>
      </c>
      <c r="AI25" s="82">
        <v>90</v>
      </c>
      <c r="AJ25" s="331">
        <v>860</v>
      </c>
      <c r="AK25" s="331">
        <v>713</v>
      </c>
      <c r="AL25" s="331">
        <v>129</v>
      </c>
      <c r="AM25" s="331">
        <v>208</v>
      </c>
      <c r="AN25" s="331">
        <v>73</v>
      </c>
      <c r="AO25" s="331">
        <v>1123</v>
      </c>
      <c r="AP25" s="82">
        <v>59</v>
      </c>
      <c r="AQ25" s="469">
        <v>427</v>
      </c>
      <c r="AR25" s="107">
        <v>345</v>
      </c>
      <c r="AS25" s="107">
        <v>82</v>
      </c>
      <c r="AT25" s="468"/>
    </row>
    <row r="26" spans="1:46" ht="15" customHeight="1" outlineLevel="1">
      <c r="A26" s="295" t="s">
        <v>611</v>
      </c>
      <c r="B26" s="140">
        <v>57288</v>
      </c>
      <c r="C26" s="140">
        <v>29582</v>
      </c>
      <c r="D26" s="140">
        <v>34360</v>
      </c>
      <c r="E26" s="140">
        <v>18025</v>
      </c>
      <c r="F26" s="140">
        <v>19183</v>
      </c>
      <c r="G26" s="140">
        <v>9968</v>
      </c>
      <c r="H26" s="140">
        <v>10900</v>
      </c>
      <c r="I26" s="140">
        <v>5711</v>
      </c>
      <c r="J26" s="140">
        <v>7347</v>
      </c>
      <c r="K26" s="140">
        <v>3716</v>
      </c>
      <c r="L26" s="139">
        <v>129078</v>
      </c>
      <c r="M26" s="139">
        <v>67002</v>
      </c>
      <c r="N26" s="295" t="s">
        <v>611</v>
      </c>
      <c r="O26" s="140">
        <v>10478</v>
      </c>
      <c r="P26" s="140">
        <v>5256</v>
      </c>
      <c r="Q26" s="140">
        <v>5845</v>
      </c>
      <c r="R26" s="140">
        <v>3011</v>
      </c>
      <c r="S26" s="140">
        <v>4400</v>
      </c>
      <c r="T26" s="140">
        <v>2273</v>
      </c>
      <c r="U26" s="140">
        <v>1161</v>
      </c>
      <c r="V26" s="140">
        <v>626</v>
      </c>
      <c r="W26" s="140">
        <v>978</v>
      </c>
      <c r="X26" s="140">
        <v>499</v>
      </c>
      <c r="Y26" s="139">
        <v>22862</v>
      </c>
      <c r="Z26" s="139">
        <v>11665</v>
      </c>
      <c r="AA26" s="295" t="s">
        <v>611</v>
      </c>
      <c r="AB26" s="467">
        <v>965</v>
      </c>
      <c r="AC26" s="467">
        <v>846</v>
      </c>
      <c r="AD26" s="467">
        <v>672</v>
      </c>
      <c r="AE26" s="467">
        <v>480</v>
      </c>
      <c r="AF26" s="467">
        <v>371</v>
      </c>
      <c r="AG26" s="467">
        <v>3334</v>
      </c>
      <c r="AH26" s="82">
        <v>1558</v>
      </c>
      <c r="AI26" s="82">
        <v>207</v>
      </c>
      <c r="AJ26" s="331">
        <v>1765</v>
      </c>
      <c r="AK26" s="331">
        <v>1607</v>
      </c>
      <c r="AL26" s="331">
        <v>286</v>
      </c>
      <c r="AM26" s="331">
        <v>443</v>
      </c>
      <c r="AN26" s="331">
        <v>51</v>
      </c>
      <c r="AO26" s="331">
        <v>2387</v>
      </c>
      <c r="AP26" s="82">
        <v>222</v>
      </c>
      <c r="AQ26" s="469">
        <v>882</v>
      </c>
      <c r="AR26" s="107">
        <v>735</v>
      </c>
      <c r="AS26" s="107">
        <v>147</v>
      </c>
      <c r="AT26" s="468"/>
    </row>
    <row r="27" spans="1:46" ht="15" customHeight="1" outlineLevel="1">
      <c r="A27" s="295" t="s">
        <v>612</v>
      </c>
      <c r="B27" s="140">
        <v>26132</v>
      </c>
      <c r="C27" s="140">
        <v>13003</v>
      </c>
      <c r="D27" s="140">
        <v>18926</v>
      </c>
      <c r="E27" s="140">
        <v>9402</v>
      </c>
      <c r="F27" s="140">
        <v>9679</v>
      </c>
      <c r="G27" s="140">
        <v>4824</v>
      </c>
      <c r="H27" s="140">
        <v>4721</v>
      </c>
      <c r="I27" s="140">
        <v>2411</v>
      </c>
      <c r="J27" s="140">
        <v>4045</v>
      </c>
      <c r="K27" s="140">
        <v>1981</v>
      </c>
      <c r="L27" s="139">
        <v>63503</v>
      </c>
      <c r="M27" s="139">
        <v>31621</v>
      </c>
      <c r="N27" s="295" t="s">
        <v>612</v>
      </c>
      <c r="O27" s="140">
        <v>2691</v>
      </c>
      <c r="P27" s="140">
        <v>1336</v>
      </c>
      <c r="Q27" s="140">
        <v>3095</v>
      </c>
      <c r="R27" s="140">
        <v>1476</v>
      </c>
      <c r="S27" s="140">
        <v>2339</v>
      </c>
      <c r="T27" s="140">
        <v>1148</v>
      </c>
      <c r="U27" s="140">
        <v>226</v>
      </c>
      <c r="V27" s="140">
        <v>120</v>
      </c>
      <c r="W27" s="140">
        <v>885</v>
      </c>
      <c r="X27" s="140">
        <v>452</v>
      </c>
      <c r="Y27" s="139">
        <v>9236</v>
      </c>
      <c r="Z27" s="139">
        <v>4532</v>
      </c>
      <c r="AA27" s="295" t="s">
        <v>612</v>
      </c>
      <c r="AB27" s="467">
        <v>459</v>
      </c>
      <c r="AC27" s="467">
        <v>438</v>
      </c>
      <c r="AD27" s="467">
        <v>324</v>
      </c>
      <c r="AE27" s="467">
        <v>218</v>
      </c>
      <c r="AF27" s="467">
        <v>160</v>
      </c>
      <c r="AG27" s="467">
        <v>1599</v>
      </c>
      <c r="AH27" s="82">
        <v>732</v>
      </c>
      <c r="AI27" s="82">
        <v>109</v>
      </c>
      <c r="AJ27" s="331">
        <v>841</v>
      </c>
      <c r="AK27" s="331">
        <v>779</v>
      </c>
      <c r="AL27" s="331">
        <v>382</v>
      </c>
      <c r="AM27" s="331">
        <v>43</v>
      </c>
      <c r="AN27" s="331">
        <v>9</v>
      </c>
      <c r="AO27" s="331">
        <v>1213</v>
      </c>
      <c r="AP27" s="82">
        <v>54</v>
      </c>
      <c r="AQ27" s="469">
        <v>432</v>
      </c>
      <c r="AR27" s="107">
        <v>362</v>
      </c>
      <c r="AS27" s="107">
        <v>70</v>
      </c>
      <c r="AT27" s="468"/>
    </row>
    <row r="28" spans="1:46" s="523" customFormat="1" ht="15" customHeight="1">
      <c r="A28" s="525" t="s">
        <v>614</v>
      </c>
      <c r="B28" s="139">
        <f aca="true" t="shared" si="0" ref="B28:M28">SUM(B7:B27)</f>
        <v>1037705</v>
      </c>
      <c r="C28" s="139">
        <f t="shared" si="0"/>
        <v>506886</v>
      </c>
      <c r="D28" s="139">
        <f t="shared" si="0"/>
        <v>1042041</v>
      </c>
      <c r="E28" s="139">
        <f t="shared" si="0"/>
        <v>501762</v>
      </c>
      <c r="F28" s="139">
        <f t="shared" si="0"/>
        <v>578737</v>
      </c>
      <c r="G28" s="139">
        <f t="shared" si="0"/>
        <v>282248</v>
      </c>
      <c r="H28" s="139">
        <f t="shared" si="0"/>
        <v>307677</v>
      </c>
      <c r="I28" s="139">
        <f t="shared" si="0"/>
        <v>152266</v>
      </c>
      <c r="J28" s="139">
        <f t="shared" si="0"/>
        <v>299362</v>
      </c>
      <c r="K28" s="139">
        <f t="shared" si="0"/>
        <v>149765</v>
      </c>
      <c r="L28" s="139">
        <f t="shared" si="0"/>
        <v>3265522</v>
      </c>
      <c r="M28" s="139">
        <f t="shared" si="0"/>
        <v>1592927</v>
      </c>
      <c r="N28" s="525" t="s">
        <v>614</v>
      </c>
      <c r="O28" s="139">
        <f aca="true" t="shared" si="1" ref="O28:Z28">SUM(O7:O27)</f>
        <v>126132</v>
      </c>
      <c r="P28" s="139">
        <f t="shared" si="1"/>
        <v>60658</v>
      </c>
      <c r="Q28" s="139">
        <f t="shared" si="1"/>
        <v>206406</v>
      </c>
      <c r="R28" s="139">
        <f t="shared" si="1"/>
        <v>94885</v>
      </c>
      <c r="S28" s="139">
        <f t="shared" si="1"/>
        <v>170091</v>
      </c>
      <c r="T28" s="139">
        <f t="shared" si="1"/>
        <v>81205</v>
      </c>
      <c r="U28" s="139">
        <f t="shared" si="1"/>
        <v>22688</v>
      </c>
      <c r="V28" s="139">
        <f t="shared" si="1"/>
        <v>11246</v>
      </c>
      <c r="W28" s="139">
        <f t="shared" si="1"/>
        <v>70798</v>
      </c>
      <c r="X28" s="139">
        <f t="shared" si="1"/>
        <v>35970</v>
      </c>
      <c r="Y28" s="139">
        <f t="shared" si="1"/>
        <v>596115</v>
      </c>
      <c r="Z28" s="139">
        <f t="shared" si="1"/>
        <v>283964</v>
      </c>
      <c r="AA28" s="525" t="s">
        <v>614</v>
      </c>
      <c r="AB28" s="529">
        <f aca="true" t="shared" si="2" ref="AB28:AS28">SUM(AB7:AB27)</f>
        <v>19990</v>
      </c>
      <c r="AC28" s="529">
        <f t="shared" si="2"/>
        <v>20688</v>
      </c>
      <c r="AD28" s="529">
        <f t="shared" si="2"/>
        <v>17591</v>
      </c>
      <c r="AE28" s="529">
        <f t="shared" si="2"/>
        <v>12565</v>
      </c>
      <c r="AF28" s="529">
        <f t="shared" si="2"/>
        <v>11849</v>
      </c>
      <c r="AG28" s="529">
        <f t="shared" si="2"/>
        <v>82683</v>
      </c>
      <c r="AH28" s="81">
        <f t="shared" si="2"/>
        <v>44936</v>
      </c>
      <c r="AI28" s="81">
        <f t="shared" si="2"/>
        <v>5439</v>
      </c>
      <c r="AJ28" s="526">
        <f t="shared" si="2"/>
        <v>50375</v>
      </c>
      <c r="AK28" s="526">
        <f t="shared" si="2"/>
        <v>33181</v>
      </c>
      <c r="AL28" s="526">
        <f t="shared" si="2"/>
        <v>17926</v>
      </c>
      <c r="AM28" s="526">
        <f t="shared" si="2"/>
        <v>2243</v>
      </c>
      <c r="AN28" s="526">
        <f t="shared" si="2"/>
        <v>879</v>
      </c>
      <c r="AO28" s="526">
        <f t="shared" si="2"/>
        <v>54229</v>
      </c>
      <c r="AP28" s="81">
        <f t="shared" si="2"/>
        <v>1720</v>
      </c>
      <c r="AQ28" s="530">
        <f t="shared" si="2"/>
        <v>18961</v>
      </c>
      <c r="AR28" s="106">
        <f t="shared" si="2"/>
        <v>17518</v>
      </c>
      <c r="AS28" s="106">
        <f t="shared" si="2"/>
        <v>1443</v>
      </c>
      <c r="AT28" s="527"/>
    </row>
    <row r="29" spans="1:45" ht="12.75">
      <c r="A29" s="104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04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04"/>
      <c r="AB29" s="158"/>
      <c r="AC29" s="521"/>
      <c r="AD29" s="521"/>
      <c r="AE29" s="521"/>
      <c r="AF29" s="521"/>
      <c r="AG29" s="521"/>
      <c r="AH29" s="521"/>
      <c r="AI29" s="521"/>
      <c r="AJ29" s="521"/>
      <c r="AK29" s="521"/>
      <c r="AL29" s="521"/>
      <c r="AM29" s="521"/>
      <c r="AN29" s="521"/>
      <c r="AO29" s="521"/>
      <c r="AP29" s="521"/>
      <c r="AQ29" s="522"/>
      <c r="AR29" s="522"/>
      <c r="AS29" s="522"/>
    </row>
  </sheetData>
  <sheetProtection/>
  <autoFilter ref="A6:AU28"/>
  <mergeCells count="7">
    <mergeCell ref="AB5:AG5"/>
    <mergeCell ref="A1:M1"/>
    <mergeCell ref="A2:M2"/>
    <mergeCell ref="N1:Z1"/>
    <mergeCell ref="N2:Z2"/>
    <mergeCell ref="AA1:AS1"/>
    <mergeCell ref="AA2:AS2"/>
  </mergeCells>
  <printOptions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AN230"/>
  <sheetViews>
    <sheetView zoomScale="75" zoomScaleNormal="75" zoomScalePageLayoutView="0" workbookViewId="0" topLeftCell="A1">
      <pane xSplit="1" ySplit="8" topLeftCell="V6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M87" sqref="AM87"/>
    </sheetView>
  </sheetViews>
  <sheetFormatPr defaultColWidth="11.421875" defaultRowHeight="12.75"/>
  <cols>
    <col min="1" max="1" width="31.421875" style="160" customWidth="1"/>
    <col min="2" max="3" width="8.8515625" style="128" customWidth="1"/>
    <col min="4" max="4" width="9.8515625" style="128" customWidth="1"/>
    <col min="5" max="5" width="8.7109375" style="128" customWidth="1"/>
    <col min="6" max="9" width="9.8515625" style="128" customWidth="1"/>
    <col min="10" max="11" width="9.7109375" style="128" customWidth="1"/>
    <col min="12" max="12" width="32.57421875" style="160" customWidth="1"/>
    <col min="13" max="22" width="9.421875" style="128" customWidth="1"/>
    <col min="23" max="23" width="27.00390625" style="160" customWidth="1"/>
    <col min="24" max="24" width="6.140625" style="128" customWidth="1"/>
    <col min="25" max="27" width="5.57421875" style="128" customWidth="1"/>
    <col min="28" max="28" width="6.28125" style="128" customWidth="1"/>
    <col min="29" max="30" width="6.7109375" style="128" customWidth="1"/>
    <col min="31" max="31" width="7.00390625" style="128" customWidth="1"/>
    <col min="32" max="32" width="6.140625" style="128" customWidth="1"/>
    <col min="33" max="33" width="5.8515625" style="128" customWidth="1"/>
    <col min="34" max="34" width="7.00390625" style="128" customWidth="1"/>
    <col min="35" max="35" width="6.140625" style="128" customWidth="1"/>
    <col min="36" max="36" width="6.28125" style="128" customWidth="1"/>
    <col min="37" max="37" width="8.28125" style="128" customWidth="1"/>
    <col min="38" max="38" width="7.421875" style="128" customWidth="1"/>
    <col min="39" max="39" width="6.140625" style="128" customWidth="1"/>
    <col min="40" max="40" width="5.57421875" style="128" customWidth="1"/>
    <col min="41" max="16384" width="11.421875" style="128" customWidth="1"/>
  </cols>
  <sheetData>
    <row r="1" spans="1:40" ht="12.75">
      <c r="A1" s="122" t="s">
        <v>316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22" t="s">
        <v>319</v>
      </c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22" t="s">
        <v>208</v>
      </c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</row>
    <row r="2" spans="1:40" ht="12.75">
      <c r="A2" s="122" t="s">
        <v>415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22" t="s">
        <v>415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22" t="s">
        <v>423</v>
      </c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</row>
    <row r="3" spans="1:40" ht="12.75">
      <c r="A3" s="122" t="s">
        <v>401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22" t="s">
        <v>401</v>
      </c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22" t="s">
        <v>401</v>
      </c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</row>
    <row r="4" ht="12.75">
      <c r="A4" s="159"/>
    </row>
    <row r="5" spans="1:39" ht="12.75">
      <c r="A5" s="161" t="s">
        <v>535</v>
      </c>
      <c r="H5" s="130" t="s">
        <v>298</v>
      </c>
      <c r="I5" s="130"/>
      <c r="L5" s="161" t="s">
        <v>535</v>
      </c>
      <c r="S5" s="162" t="s">
        <v>298</v>
      </c>
      <c r="W5" s="161" t="s">
        <v>535</v>
      </c>
      <c r="AM5" s="128" t="s">
        <v>298</v>
      </c>
    </row>
    <row r="6" ht="12.75">
      <c r="AK6" s="163"/>
    </row>
    <row r="7" spans="1:40" s="448" customFormat="1" ht="19.5" customHeight="1">
      <c r="A7" s="445"/>
      <c r="B7" s="184" t="s">
        <v>268</v>
      </c>
      <c r="C7" s="185"/>
      <c r="D7" s="184" t="s">
        <v>269</v>
      </c>
      <c r="E7" s="185"/>
      <c r="F7" s="184" t="s">
        <v>270</v>
      </c>
      <c r="G7" s="185"/>
      <c r="H7" s="184" t="s">
        <v>271</v>
      </c>
      <c r="I7" s="185"/>
      <c r="J7" s="184" t="s">
        <v>259</v>
      </c>
      <c r="K7" s="185"/>
      <c r="L7" s="445"/>
      <c r="M7" s="184" t="s">
        <v>268</v>
      </c>
      <c r="N7" s="185"/>
      <c r="O7" s="184" t="s">
        <v>269</v>
      </c>
      <c r="P7" s="185"/>
      <c r="Q7" s="184" t="s">
        <v>270</v>
      </c>
      <c r="R7" s="185"/>
      <c r="S7" s="184" t="s">
        <v>271</v>
      </c>
      <c r="T7" s="185"/>
      <c r="U7" s="184" t="s">
        <v>259</v>
      </c>
      <c r="V7" s="185"/>
      <c r="W7" s="419"/>
      <c r="X7" s="537" t="s">
        <v>132</v>
      </c>
      <c r="Y7" s="538"/>
      <c r="Z7" s="538"/>
      <c r="AA7" s="538"/>
      <c r="AB7" s="539"/>
      <c r="AC7" s="412" t="s">
        <v>5</v>
      </c>
      <c r="AD7" s="411"/>
      <c r="AE7" s="412"/>
      <c r="AF7" s="412" t="s">
        <v>534</v>
      </c>
      <c r="AG7" s="413"/>
      <c r="AH7" s="411"/>
      <c r="AI7" s="414"/>
      <c r="AJ7" s="421"/>
      <c r="AK7" s="399" t="s">
        <v>385</v>
      </c>
      <c r="AL7" s="412" t="s">
        <v>386</v>
      </c>
      <c r="AM7" s="400"/>
      <c r="AN7" s="417"/>
    </row>
    <row r="8" spans="1:40" s="487" customFormat="1" ht="25.5" customHeight="1">
      <c r="A8" s="232" t="s">
        <v>416</v>
      </c>
      <c r="B8" s="237" t="s">
        <v>532</v>
      </c>
      <c r="C8" s="237" t="s">
        <v>265</v>
      </c>
      <c r="D8" s="237" t="s">
        <v>532</v>
      </c>
      <c r="E8" s="237" t="s">
        <v>265</v>
      </c>
      <c r="F8" s="237" t="s">
        <v>532</v>
      </c>
      <c r="G8" s="237" t="s">
        <v>265</v>
      </c>
      <c r="H8" s="237" t="s">
        <v>532</v>
      </c>
      <c r="I8" s="237" t="s">
        <v>265</v>
      </c>
      <c r="J8" s="237" t="s">
        <v>532</v>
      </c>
      <c r="K8" s="237" t="s">
        <v>265</v>
      </c>
      <c r="L8" s="232" t="s">
        <v>416</v>
      </c>
      <c r="M8" s="237" t="s">
        <v>532</v>
      </c>
      <c r="N8" s="237" t="s">
        <v>265</v>
      </c>
      <c r="O8" s="237" t="s">
        <v>532</v>
      </c>
      <c r="P8" s="237" t="s">
        <v>265</v>
      </c>
      <c r="Q8" s="237" t="s">
        <v>532</v>
      </c>
      <c r="R8" s="237" t="s">
        <v>265</v>
      </c>
      <c r="S8" s="237" t="s">
        <v>532</v>
      </c>
      <c r="T8" s="237" t="s">
        <v>265</v>
      </c>
      <c r="U8" s="237" t="s">
        <v>532</v>
      </c>
      <c r="V8" s="237" t="s">
        <v>265</v>
      </c>
      <c r="W8" s="486" t="s">
        <v>416</v>
      </c>
      <c r="X8" s="449" t="s">
        <v>272</v>
      </c>
      <c r="Y8" s="449" t="s">
        <v>273</v>
      </c>
      <c r="Z8" s="449" t="s">
        <v>274</v>
      </c>
      <c r="AA8" s="449" t="s">
        <v>275</v>
      </c>
      <c r="AB8" s="450" t="s">
        <v>259</v>
      </c>
      <c r="AC8" s="377" t="s">
        <v>393</v>
      </c>
      <c r="AD8" s="377" t="s">
        <v>394</v>
      </c>
      <c r="AE8" s="347" t="s">
        <v>392</v>
      </c>
      <c r="AF8" s="377" t="s">
        <v>533</v>
      </c>
      <c r="AG8" s="347" t="s">
        <v>395</v>
      </c>
      <c r="AH8" s="347" t="s">
        <v>276</v>
      </c>
      <c r="AI8" s="347" t="s">
        <v>396</v>
      </c>
      <c r="AJ8" s="348" t="s">
        <v>397</v>
      </c>
      <c r="AK8" s="349" t="s">
        <v>128</v>
      </c>
      <c r="AL8" s="379" t="s">
        <v>143</v>
      </c>
      <c r="AM8" s="349" t="s">
        <v>138</v>
      </c>
      <c r="AN8" s="379" t="s">
        <v>144</v>
      </c>
    </row>
    <row r="9" spans="1:40" ht="12.7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166"/>
      <c r="AM9" s="89"/>
      <c r="AN9" s="89"/>
    </row>
    <row r="10" spans="1:40" s="26" customFormat="1" ht="12.75">
      <c r="A10" s="9" t="s">
        <v>267</v>
      </c>
      <c r="B10" s="9">
        <f aca="true" t="shared" si="0" ref="B10:K10">SUM(B12:B30)</f>
        <v>30167</v>
      </c>
      <c r="C10" s="9">
        <f t="shared" si="0"/>
        <v>15037</v>
      </c>
      <c r="D10" s="9">
        <f t="shared" si="0"/>
        <v>25249</v>
      </c>
      <c r="E10" s="9">
        <f t="shared" si="0"/>
        <v>13783</v>
      </c>
      <c r="F10" s="9">
        <f t="shared" si="0"/>
        <v>18584</v>
      </c>
      <c r="G10" s="9">
        <f t="shared" si="0"/>
        <v>9249</v>
      </c>
      <c r="H10" s="9">
        <f t="shared" si="0"/>
        <v>17450</v>
      </c>
      <c r="I10" s="9">
        <f t="shared" si="0"/>
        <v>9102</v>
      </c>
      <c r="J10" s="9">
        <f t="shared" si="0"/>
        <v>91450</v>
      </c>
      <c r="K10" s="9">
        <f t="shared" si="0"/>
        <v>47171</v>
      </c>
      <c r="L10" s="9" t="s">
        <v>267</v>
      </c>
      <c r="M10" s="9">
        <f aca="true" t="shared" si="1" ref="M10:V10">SUM(M12:M30)</f>
        <v>3060</v>
      </c>
      <c r="N10" s="9">
        <f t="shared" si="1"/>
        <v>1481</v>
      </c>
      <c r="O10" s="9">
        <f t="shared" si="1"/>
        <v>1778</v>
      </c>
      <c r="P10" s="9">
        <f t="shared" si="1"/>
        <v>876</v>
      </c>
      <c r="Q10" s="9">
        <f t="shared" si="1"/>
        <v>1734</v>
      </c>
      <c r="R10" s="9">
        <f t="shared" si="1"/>
        <v>924</v>
      </c>
      <c r="S10" s="9">
        <f t="shared" si="1"/>
        <v>3032</v>
      </c>
      <c r="T10" s="9">
        <f t="shared" si="1"/>
        <v>1647</v>
      </c>
      <c r="U10" s="9">
        <f t="shared" si="1"/>
        <v>9604</v>
      </c>
      <c r="V10" s="9">
        <f t="shared" si="1"/>
        <v>4928</v>
      </c>
      <c r="W10" s="9" t="s">
        <v>267</v>
      </c>
      <c r="X10" s="9">
        <f aca="true" t="shared" si="2" ref="X10:AN10">SUM(X12:X30)</f>
        <v>612</v>
      </c>
      <c r="Y10" s="9">
        <f t="shared" si="2"/>
        <v>482</v>
      </c>
      <c r="Z10" s="9">
        <f t="shared" si="2"/>
        <v>411</v>
      </c>
      <c r="AA10" s="9">
        <f t="shared" si="2"/>
        <v>405</v>
      </c>
      <c r="AB10" s="9">
        <f t="shared" si="2"/>
        <v>1910</v>
      </c>
      <c r="AC10" s="9">
        <f t="shared" si="2"/>
        <v>1626</v>
      </c>
      <c r="AD10" s="9">
        <f t="shared" si="2"/>
        <v>120</v>
      </c>
      <c r="AE10" s="9">
        <f t="shared" si="2"/>
        <v>1746</v>
      </c>
      <c r="AF10" s="9">
        <f t="shared" si="2"/>
        <v>2757</v>
      </c>
      <c r="AG10" s="9">
        <f t="shared" si="2"/>
        <v>506</v>
      </c>
      <c r="AH10" s="9">
        <f t="shared" si="2"/>
        <v>5</v>
      </c>
      <c r="AI10" s="9">
        <f t="shared" si="2"/>
        <v>60</v>
      </c>
      <c r="AJ10" s="9">
        <f t="shared" si="2"/>
        <v>3328</v>
      </c>
      <c r="AK10" s="9">
        <f t="shared" si="2"/>
        <v>1071</v>
      </c>
      <c r="AL10" s="9">
        <f t="shared" si="2"/>
        <v>245</v>
      </c>
      <c r="AM10" s="9">
        <f t="shared" si="2"/>
        <v>243</v>
      </c>
      <c r="AN10" s="9">
        <f t="shared" si="2"/>
        <v>2</v>
      </c>
    </row>
    <row r="11" spans="1:40" s="26" customFormat="1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0" ht="15" customHeight="1">
      <c r="A12" s="85" t="s">
        <v>84</v>
      </c>
      <c r="B12" s="85">
        <v>1057</v>
      </c>
      <c r="C12" s="85">
        <v>508</v>
      </c>
      <c r="D12" s="85">
        <v>876</v>
      </c>
      <c r="E12" s="85">
        <v>436</v>
      </c>
      <c r="F12" s="85">
        <v>719</v>
      </c>
      <c r="G12" s="85">
        <v>356</v>
      </c>
      <c r="H12" s="85">
        <v>754</v>
      </c>
      <c r="I12" s="85">
        <v>406</v>
      </c>
      <c r="J12" s="86">
        <f>B12+D12+F12+H12</f>
        <v>3406</v>
      </c>
      <c r="K12" s="86">
        <f>+C12+E12+G12+I12</f>
        <v>1706</v>
      </c>
      <c r="L12" s="85" t="s">
        <v>84</v>
      </c>
      <c r="M12" s="85">
        <v>63</v>
      </c>
      <c r="N12" s="85">
        <v>34</v>
      </c>
      <c r="O12" s="85">
        <v>31</v>
      </c>
      <c r="P12" s="85">
        <v>13</v>
      </c>
      <c r="Q12" s="85">
        <v>44</v>
      </c>
      <c r="R12" s="85">
        <v>19</v>
      </c>
      <c r="S12" s="85">
        <v>122</v>
      </c>
      <c r="T12" s="85">
        <v>74</v>
      </c>
      <c r="U12" s="86">
        <f aca="true" t="shared" si="3" ref="U12:V14">M12+O12+Q12+S12</f>
        <v>260</v>
      </c>
      <c r="V12" s="86">
        <f t="shared" si="3"/>
        <v>140</v>
      </c>
      <c r="W12" s="85" t="s">
        <v>84</v>
      </c>
      <c r="X12" s="85">
        <v>22</v>
      </c>
      <c r="Y12" s="85">
        <v>18</v>
      </c>
      <c r="Z12" s="85">
        <v>16</v>
      </c>
      <c r="AA12" s="85">
        <v>19</v>
      </c>
      <c r="AB12" s="85">
        <f>SUM(X12:AA12)</f>
        <v>75</v>
      </c>
      <c r="AC12" s="85">
        <v>67</v>
      </c>
      <c r="AD12" s="85">
        <v>8</v>
      </c>
      <c r="AE12" s="85">
        <f aca="true" t="shared" si="4" ref="AE12:AE30">+AC12+AD12</f>
        <v>75</v>
      </c>
      <c r="AF12" s="85">
        <v>86</v>
      </c>
      <c r="AG12" s="85">
        <v>24</v>
      </c>
      <c r="AH12" s="85">
        <v>0</v>
      </c>
      <c r="AI12" s="85">
        <v>5</v>
      </c>
      <c r="AJ12" s="85">
        <f>+AF12+AG12+AH12+AI12</f>
        <v>115</v>
      </c>
      <c r="AK12" s="85">
        <v>19</v>
      </c>
      <c r="AL12" s="85">
        <f>+AM12+AN12</f>
        <v>13</v>
      </c>
      <c r="AM12" s="85">
        <v>13</v>
      </c>
      <c r="AN12" s="85"/>
    </row>
    <row r="13" spans="1:40" ht="15" customHeight="1">
      <c r="A13" s="85" t="s">
        <v>85</v>
      </c>
      <c r="B13" s="85">
        <v>2358</v>
      </c>
      <c r="C13" s="85">
        <v>1219</v>
      </c>
      <c r="D13" s="85">
        <v>1966</v>
      </c>
      <c r="E13" s="85">
        <v>1064</v>
      </c>
      <c r="F13" s="85">
        <v>1391</v>
      </c>
      <c r="G13" s="85">
        <v>743</v>
      </c>
      <c r="H13" s="85">
        <v>1433</v>
      </c>
      <c r="I13" s="85">
        <v>801</v>
      </c>
      <c r="J13" s="86">
        <f>B13+D13+F13+H13</f>
        <v>7148</v>
      </c>
      <c r="K13" s="86">
        <f>+C13+E13+G13+I13</f>
        <v>3827</v>
      </c>
      <c r="L13" s="85" t="s">
        <v>85</v>
      </c>
      <c r="M13" s="85">
        <v>228</v>
      </c>
      <c r="N13" s="85">
        <v>105</v>
      </c>
      <c r="O13" s="85">
        <v>147</v>
      </c>
      <c r="P13" s="85">
        <v>82</v>
      </c>
      <c r="Q13" s="85">
        <v>126</v>
      </c>
      <c r="R13" s="85">
        <v>68</v>
      </c>
      <c r="S13" s="85">
        <v>246</v>
      </c>
      <c r="T13" s="85">
        <v>143</v>
      </c>
      <c r="U13" s="86">
        <f t="shared" si="3"/>
        <v>747</v>
      </c>
      <c r="V13" s="86">
        <f t="shared" si="3"/>
        <v>398</v>
      </c>
      <c r="W13" s="85" t="s">
        <v>85</v>
      </c>
      <c r="X13" s="85">
        <v>46</v>
      </c>
      <c r="Y13" s="85">
        <v>40</v>
      </c>
      <c r="Z13" s="85">
        <v>30</v>
      </c>
      <c r="AA13" s="85">
        <v>32</v>
      </c>
      <c r="AB13" s="85">
        <f aca="true" t="shared" si="5" ref="AB13:AB30">SUM(X13:AA13)</f>
        <v>148</v>
      </c>
      <c r="AC13" s="85">
        <v>121</v>
      </c>
      <c r="AD13" s="85">
        <v>1</v>
      </c>
      <c r="AE13" s="85">
        <f t="shared" si="4"/>
        <v>122</v>
      </c>
      <c r="AF13" s="85">
        <v>267</v>
      </c>
      <c r="AG13" s="85">
        <v>8</v>
      </c>
      <c r="AH13" s="85">
        <v>0</v>
      </c>
      <c r="AI13" s="85">
        <v>1</v>
      </c>
      <c r="AJ13" s="85">
        <f aca="true" t="shared" si="6" ref="AJ13:AJ30">+AF13+AG13+AH13+AI13</f>
        <v>276</v>
      </c>
      <c r="AK13" s="85">
        <v>88</v>
      </c>
      <c r="AL13" s="85">
        <f aca="true" t="shared" si="7" ref="AL13:AL30">+AM13+AN13</f>
        <v>17</v>
      </c>
      <c r="AM13" s="85">
        <v>16</v>
      </c>
      <c r="AN13" s="85">
        <v>1</v>
      </c>
    </row>
    <row r="14" spans="1:40" ht="15" customHeight="1">
      <c r="A14" s="85" t="s">
        <v>86</v>
      </c>
      <c r="B14" s="85">
        <v>928</v>
      </c>
      <c r="C14" s="85">
        <v>451</v>
      </c>
      <c r="D14" s="85">
        <v>661</v>
      </c>
      <c r="E14" s="85">
        <v>364</v>
      </c>
      <c r="F14" s="85">
        <v>491</v>
      </c>
      <c r="G14" s="85">
        <v>251</v>
      </c>
      <c r="H14" s="85">
        <v>401</v>
      </c>
      <c r="I14" s="85">
        <v>223</v>
      </c>
      <c r="J14" s="86">
        <f>B14+D14+F14+H14</f>
        <v>2481</v>
      </c>
      <c r="K14" s="86">
        <f>+C14+E14+G14+I14</f>
        <v>1289</v>
      </c>
      <c r="L14" s="85" t="s">
        <v>86</v>
      </c>
      <c r="M14" s="85">
        <v>96</v>
      </c>
      <c r="N14" s="85">
        <v>27</v>
      </c>
      <c r="O14" s="85">
        <v>51</v>
      </c>
      <c r="P14" s="85">
        <v>29</v>
      </c>
      <c r="Q14" s="85">
        <v>43</v>
      </c>
      <c r="R14" s="85">
        <v>31</v>
      </c>
      <c r="S14" s="85">
        <v>48</v>
      </c>
      <c r="T14" s="85">
        <v>27</v>
      </c>
      <c r="U14" s="86">
        <f t="shared" si="3"/>
        <v>238</v>
      </c>
      <c r="V14" s="86">
        <f t="shared" si="3"/>
        <v>114</v>
      </c>
      <c r="W14" s="85" t="s">
        <v>86</v>
      </c>
      <c r="X14" s="85">
        <v>19</v>
      </c>
      <c r="Y14" s="85">
        <v>14</v>
      </c>
      <c r="Z14" s="85">
        <v>11</v>
      </c>
      <c r="AA14" s="85">
        <v>10</v>
      </c>
      <c r="AB14" s="85">
        <f t="shared" si="5"/>
        <v>54</v>
      </c>
      <c r="AC14" s="85">
        <v>51</v>
      </c>
      <c r="AD14" s="85">
        <v>2</v>
      </c>
      <c r="AE14" s="85">
        <f t="shared" si="4"/>
        <v>53</v>
      </c>
      <c r="AF14" s="85">
        <v>50</v>
      </c>
      <c r="AG14" s="85">
        <v>31</v>
      </c>
      <c r="AH14" s="85">
        <v>0</v>
      </c>
      <c r="AI14" s="85">
        <v>2</v>
      </c>
      <c r="AJ14" s="85">
        <f t="shared" si="6"/>
        <v>83</v>
      </c>
      <c r="AK14" s="85">
        <v>11</v>
      </c>
      <c r="AL14" s="85">
        <f t="shared" si="7"/>
        <v>10</v>
      </c>
      <c r="AM14" s="85">
        <v>10</v>
      </c>
      <c r="AN14" s="85"/>
    </row>
    <row r="15" spans="1:40" ht="15" customHeight="1">
      <c r="A15" s="85" t="s">
        <v>87</v>
      </c>
      <c r="B15" s="85">
        <v>1296</v>
      </c>
      <c r="C15" s="85">
        <v>676</v>
      </c>
      <c r="D15" s="85">
        <v>815</v>
      </c>
      <c r="E15" s="85">
        <v>418</v>
      </c>
      <c r="F15" s="85">
        <v>545</v>
      </c>
      <c r="G15" s="85">
        <v>269</v>
      </c>
      <c r="H15" s="85">
        <v>498</v>
      </c>
      <c r="I15" s="85">
        <v>273</v>
      </c>
      <c r="J15" s="86">
        <f aca="true" t="shared" si="8" ref="J15:J30">B15+D15+F15+H15</f>
        <v>3154</v>
      </c>
      <c r="K15" s="86">
        <f aca="true" t="shared" si="9" ref="K15:K30">+C15+E15+G15+I15</f>
        <v>1636</v>
      </c>
      <c r="L15" s="85" t="s">
        <v>87</v>
      </c>
      <c r="M15" s="85">
        <v>184</v>
      </c>
      <c r="N15" s="85">
        <v>100</v>
      </c>
      <c r="O15" s="85">
        <v>46</v>
      </c>
      <c r="P15" s="85">
        <v>30</v>
      </c>
      <c r="Q15" s="85">
        <v>36</v>
      </c>
      <c r="R15" s="85">
        <v>18</v>
      </c>
      <c r="S15" s="85">
        <v>99</v>
      </c>
      <c r="T15" s="85">
        <v>55</v>
      </c>
      <c r="U15" s="86">
        <f aca="true" t="shared" si="10" ref="U15:U30">M15+O15+Q15+S15</f>
        <v>365</v>
      </c>
      <c r="V15" s="86">
        <f aca="true" t="shared" si="11" ref="V15:V30">N15+P15+R15+T15</f>
        <v>203</v>
      </c>
      <c r="W15" s="85" t="s">
        <v>87</v>
      </c>
      <c r="X15" s="85">
        <v>28</v>
      </c>
      <c r="Y15" s="85">
        <v>19</v>
      </c>
      <c r="Z15" s="85">
        <v>15</v>
      </c>
      <c r="AA15" s="85">
        <v>14</v>
      </c>
      <c r="AB15" s="85">
        <f t="shared" si="5"/>
        <v>76</v>
      </c>
      <c r="AC15" s="85">
        <v>75</v>
      </c>
      <c r="AD15" s="85">
        <v>2</v>
      </c>
      <c r="AE15" s="85">
        <f t="shared" si="4"/>
        <v>77</v>
      </c>
      <c r="AF15" s="85">
        <v>78</v>
      </c>
      <c r="AG15" s="85">
        <v>39</v>
      </c>
      <c r="AH15" s="85">
        <v>0</v>
      </c>
      <c r="AI15" s="85">
        <v>1</v>
      </c>
      <c r="AJ15" s="85">
        <f t="shared" si="6"/>
        <v>118</v>
      </c>
      <c r="AK15" s="85">
        <v>22</v>
      </c>
      <c r="AL15" s="85">
        <f t="shared" si="7"/>
        <v>13</v>
      </c>
      <c r="AM15" s="85">
        <v>13</v>
      </c>
      <c r="AN15" s="85"/>
    </row>
    <row r="16" spans="1:40" ht="15" customHeight="1">
      <c r="A16" s="85" t="s">
        <v>88</v>
      </c>
      <c r="B16" s="85">
        <v>656</v>
      </c>
      <c r="C16" s="85">
        <v>332</v>
      </c>
      <c r="D16" s="85">
        <v>393</v>
      </c>
      <c r="E16" s="85">
        <v>204</v>
      </c>
      <c r="F16" s="85">
        <v>270</v>
      </c>
      <c r="G16" s="85">
        <v>123</v>
      </c>
      <c r="H16" s="85">
        <v>200</v>
      </c>
      <c r="I16" s="85">
        <v>106</v>
      </c>
      <c r="J16" s="86">
        <f t="shared" si="8"/>
        <v>1519</v>
      </c>
      <c r="K16" s="86">
        <f t="shared" si="9"/>
        <v>765</v>
      </c>
      <c r="L16" s="85" t="s">
        <v>88</v>
      </c>
      <c r="M16" s="85">
        <v>81</v>
      </c>
      <c r="N16" s="85">
        <v>46</v>
      </c>
      <c r="O16" s="85">
        <v>45</v>
      </c>
      <c r="P16" s="85">
        <v>25</v>
      </c>
      <c r="Q16" s="85">
        <v>35</v>
      </c>
      <c r="R16" s="85">
        <v>15</v>
      </c>
      <c r="S16" s="85">
        <v>56</v>
      </c>
      <c r="T16" s="85">
        <v>33</v>
      </c>
      <c r="U16" s="86">
        <f t="shared" si="10"/>
        <v>217</v>
      </c>
      <c r="V16" s="86">
        <f t="shared" si="11"/>
        <v>119</v>
      </c>
      <c r="W16" s="85" t="s">
        <v>88</v>
      </c>
      <c r="X16" s="85">
        <v>12</v>
      </c>
      <c r="Y16" s="85">
        <v>10</v>
      </c>
      <c r="Z16" s="85">
        <v>9</v>
      </c>
      <c r="AA16" s="85">
        <v>6</v>
      </c>
      <c r="AB16" s="85">
        <f t="shared" si="5"/>
        <v>37</v>
      </c>
      <c r="AC16" s="85">
        <v>38</v>
      </c>
      <c r="AD16" s="85">
        <v>0</v>
      </c>
      <c r="AE16" s="85">
        <f t="shared" si="4"/>
        <v>38</v>
      </c>
      <c r="AF16" s="85">
        <v>47</v>
      </c>
      <c r="AG16" s="85">
        <v>17</v>
      </c>
      <c r="AH16" s="85">
        <v>0</v>
      </c>
      <c r="AI16" s="85">
        <v>1</v>
      </c>
      <c r="AJ16" s="85">
        <f t="shared" si="6"/>
        <v>65</v>
      </c>
      <c r="AK16" s="85">
        <v>7</v>
      </c>
      <c r="AL16" s="85">
        <f t="shared" si="7"/>
        <v>6</v>
      </c>
      <c r="AM16" s="85">
        <v>6</v>
      </c>
      <c r="AN16" s="85"/>
    </row>
    <row r="17" spans="1:40" ht="15" customHeight="1">
      <c r="A17" s="85" t="s">
        <v>89</v>
      </c>
      <c r="B17" s="85">
        <v>2588</v>
      </c>
      <c r="C17" s="85">
        <v>1296</v>
      </c>
      <c r="D17" s="85">
        <v>2209</v>
      </c>
      <c r="E17" s="85">
        <v>1168</v>
      </c>
      <c r="F17" s="85">
        <v>1792</v>
      </c>
      <c r="G17" s="85">
        <v>923</v>
      </c>
      <c r="H17" s="85">
        <v>1607</v>
      </c>
      <c r="I17" s="85">
        <v>836</v>
      </c>
      <c r="J17" s="86">
        <f t="shared" si="8"/>
        <v>8196</v>
      </c>
      <c r="K17" s="86">
        <f t="shared" si="9"/>
        <v>4223</v>
      </c>
      <c r="L17" s="85" t="s">
        <v>89</v>
      </c>
      <c r="M17" s="85">
        <v>197</v>
      </c>
      <c r="N17" s="85">
        <v>96</v>
      </c>
      <c r="O17" s="85">
        <v>121</v>
      </c>
      <c r="P17" s="85">
        <v>61</v>
      </c>
      <c r="Q17" s="85">
        <v>104</v>
      </c>
      <c r="R17" s="85">
        <v>58</v>
      </c>
      <c r="S17" s="85">
        <v>233</v>
      </c>
      <c r="T17" s="85">
        <v>126</v>
      </c>
      <c r="U17" s="86">
        <f t="shared" si="10"/>
        <v>655</v>
      </c>
      <c r="V17" s="86">
        <f t="shared" si="11"/>
        <v>341</v>
      </c>
      <c r="W17" s="485" t="s">
        <v>89</v>
      </c>
      <c r="X17" s="85">
        <v>56</v>
      </c>
      <c r="Y17" s="85">
        <v>45</v>
      </c>
      <c r="Z17" s="85">
        <v>39</v>
      </c>
      <c r="AA17" s="85">
        <v>37</v>
      </c>
      <c r="AB17" s="85">
        <f t="shared" si="5"/>
        <v>177</v>
      </c>
      <c r="AC17" s="85">
        <v>140</v>
      </c>
      <c r="AD17" s="85">
        <v>7</v>
      </c>
      <c r="AE17" s="85">
        <f t="shared" si="4"/>
        <v>147</v>
      </c>
      <c r="AF17" s="85">
        <v>330</v>
      </c>
      <c r="AG17" s="85">
        <v>3</v>
      </c>
      <c r="AH17" s="85">
        <v>0</v>
      </c>
      <c r="AI17" s="85">
        <v>0</v>
      </c>
      <c r="AJ17" s="85">
        <f t="shared" si="6"/>
        <v>333</v>
      </c>
      <c r="AK17" s="85">
        <v>142</v>
      </c>
      <c r="AL17" s="85">
        <f t="shared" si="7"/>
        <v>18</v>
      </c>
      <c r="AM17" s="85">
        <v>18</v>
      </c>
      <c r="AN17" s="85"/>
    </row>
    <row r="18" spans="1:40" ht="15" customHeight="1">
      <c r="A18" s="85" t="s">
        <v>90</v>
      </c>
      <c r="B18" s="85">
        <v>2312</v>
      </c>
      <c r="C18" s="85">
        <v>1162</v>
      </c>
      <c r="D18" s="85">
        <v>1621</v>
      </c>
      <c r="E18" s="85">
        <v>883</v>
      </c>
      <c r="F18" s="85">
        <v>1364</v>
      </c>
      <c r="G18" s="85">
        <v>703</v>
      </c>
      <c r="H18" s="85">
        <v>1140</v>
      </c>
      <c r="I18" s="85">
        <v>591</v>
      </c>
      <c r="J18" s="86">
        <f t="shared" si="8"/>
        <v>6437</v>
      </c>
      <c r="K18" s="86">
        <f t="shared" si="9"/>
        <v>3339</v>
      </c>
      <c r="L18" s="85" t="s">
        <v>90</v>
      </c>
      <c r="M18" s="85">
        <v>212</v>
      </c>
      <c r="N18" s="85">
        <v>84</v>
      </c>
      <c r="O18" s="85">
        <v>104</v>
      </c>
      <c r="P18" s="85">
        <v>50</v>
      </c>
      <c r="Q18" s="85">
        <v>119</v>
      </c>
      <c r="R18" s="85">
        <v>67</v>
      </c>
      <c r="S18" s="85">
        <v>169</v>
      </c>
      <c r="T18" s="85">
        <v>92</v>
      </c>
      <c r="U18" s="86">
        <f t="shared" si="10"/>
        <v>604</v>
      </c>
      <c r="V18" s="86">
        <f t="shared" si="11"/>
        <v>293</v>
      </c>
      <c r="W18" s="485" t="s">
        <v>90</v>
      </c>
      <c r="X18" s="85">
        <v>48</v>
      </c>
      <c r="Y18" s="85">
        <v>32</v>
      </c>
      <c r="Z18" s="85">
        <v>31</v>
      </c>
      <c r="AA18" s="85">
        <v>27</v>
      </c>
      <c r="AB18" s="85">
        <f t="shared" si="5"/>
        <v>138</v>
      </c>
      <c r="AC18" s="85">
        <v>109</v>
      </c>
      <c r="AD18" s="85">
        <v>12</v>
      </c>
      <c r="AE18" s="85">
        <f t="shared" si="4"/>
        <v>121</v>
      </c>
      <c r="AF18" s="85">
        <v>277</v>
      </c>
      <c r="AG18" s="85">
        <v>0</v>
      </c>
      <c r="AH18" s="85">
        <v>0</v>
      </c>
      <c r="AI18" s="85">
        <v>0</v>
      </c>
      <c r="AJ18" s="85">
        <f t="shared" si="6"/>
        <v>277</v>
      </c>
      <c r="AK18" s="85">
        <v>102</v>
      </c>
      <c r="AL18" s="85">
        <f t="shared" si="7"/>
        <v>16</v>
      </c>
      <c r="AM18" s="85">
        <v>16</v>
      </c>
      <c r="AN18" s="85"/>
    </row>
    <row r="19" spans="1:40" ht="15" customHeight="1">
      <c r="A19" s="85" t="s">
        <v>91</v>
      </c>
      <c r="B19" s="85">
        <v>5435</v>
      </c>
      <c r="C19" s="85">
        <v>2676</v>
      </c>
      <c r="D19" s="85">
        <v>4858</v>
      </c>
      <c r="E19" s="85">
        <v>2426</v>
      </c>
      <c r="F19" s="85">
        <v>4614</v>
      </c>
      <c r="G19" s="85">
        <v>2312</v>
      </c>
      <c r="H19" s="85">
        <v>4449</v>
      </c>
      <c r="I19" s="85">
        <v>2374</v>
      </c>
      <c r="J19" s="86">
        <f t="shared" si="8"/>
        <v>19356</v>
      </c>
      <c r="K19" s="86">
        <f t="shared" si="9"/>
        <v>9788</v>
      </c>
      <c r="L19" s="85" t="s">
        <v>91</v>
      </c>
      <c r="M19" s="85">
        <v>614</v>
      </c>
      <c r="N19" s="85">
        <v>275</v>
      </c>
      <c r="O19" s="85">
        <v>430</v>
      </c>
      <c r="P19" s="85">
        <v>196</v>
      </c>
      <c r="Q19" s="85">
        <v>501</v>
      </c>
      <c r="R19" s="85">
        <v>258</v>
      </c>
      <c r="S19" s="85">
        <v>728</v>
      </c>
      <c r="T19" s="85">
        <v>410</v>
      </c>
      <c r="U19" s="86">
        <f t="shared" si="10"/>
        <v>2273</v>
      </c>
      <c r="V19" s="86">
        <f t="shared" si="11"/>
        <v>1139</v>
      </c>
      <c r="W19" s="485" t="s">
        <v>91</v>
      </c>
      <c r="X19" s="85">
        <v>99</v>
      </c>
      <c r="Y19" s="85">
        <v>90</v>
      </c>
      <c r="Z19" s="85">
        <v>85</v>
      </c>
      <c r="AA19" s="85">
        <v>87</v>
      </c>
      <c r="AB19" s="85">
        <f t="shared" si="5"/>
        <v>361</v>
      </c>
      <c r="AC19" s="85">
        <v>268</v>
      </c>
      <c r="AD19" s="85">
        <v>9</v>
      </c>
      <c r="AE19" s="85">
        <f t="shared" si="4"/>
        <v>277</v>
      </c>
      <c r="AF19" s="85">
        <v>701</v>
      </c>
      <c r="AG19" s="85">
        <v>1</v>
      </c>
      <c r="AH19" s="85">
        <v>1</v>
      </c>
      <c r="AI19" s="85">
        <v>0</v>
      </c>
      <c r="AJ19" s="85">
        <f t="shared" si="6"/>
        <v>703</v>
      </c>
      <c r="AK19" s="85">
        <v>354</v>
      </c>
      <c r="AL19" s="85">
        <f t="shared" si="7"/>
        <v>14</v>
      </c>
      <c r="AM19" s="85">
        <v>14</v>
      </c>
      <c r="AN19" s="85"/>
    </row>
    <row r="20" spans="1:40" ht="15" customHeight="1">
      <c r="A20" s="85" t="s">
        <v>92</v>
      </c>
      <c r="B20" s="85">
        <v>1188</v>
      </c>
      <c r="C20" s="85">
        <v>557</v>
      </c>
      <c r="D20" s="85">
        <v>652</v>
      </c>
      <c r="E20" s="85">
        <v>278</v>
      </c>
      <c r="F20" s="85">
        <v>531</v>
      </c>
      <c r="G20" s="85">
        <v>233</v>
      </c>
      <c r="H20" s="85">
        <v>521</v>
      </c>
      <c r="I20" s="85">
        <v>221</v>
      </c>
      <c r="J20" s="86">
        <f t="shared" si="8"/>
        <v>2892</v>
      </c>
      <c r="K20" s="86">
        <f t="shared" si="9"/>
        <v>1289</v>
      </c>
      <c r="L20" s="85" t="s">
        <v>92</v>
      </c>
      <c r="M20" s="85">
        <v>89</v>
      </c>
      <c r="N20" s="85">
        <v>45</v>
      </c>
      <c r="O20" s="85">
        <v>78</v>
      </c>
      <c r="P20" s="85">
        <v>30</v>
      </c>
      <c r="Q20" s="85">
        <v>89</v>
      </c>
      <c r="R20" s="85">
        <v>40</v>
      </c>
      <c r="S20" s="85">
        <v>150</v>
      </c>
      <c r="T20" s="85">
        <v>62</v>
      </c>
      <c r="U20" s="86">
        <f t="shared" si="10"/>
        <v>406</v>
      </c>
      <c r="V20" s="86">
        <f t="shared" si="11"/>
        <v>177</v>
      </c>
      <c r="W20" s="85" t="s">
        <v>92</v>
      </c>
      <c r="X20" s="85">
        <v>25</v>
      </c>
      <c r="Y20" s="85">
        <v>14</v>
      </c>
      <c r="Z20" s="85">
        <v>15</v>
      </c>
      <c r="AA20" s="85">
        <v>14</v>
      </c>
      <c r="AB20" s="85">
        <f t="shared" si="5"/>
        <v>68</v>
      </c>
      <c r="AC20" s="85">
        <v>62</v>
      </c>
      <c r="AD20" s="85">
        <v>3</v>
      </c>
      <c r="AE20" s="85">
        <f t="shared" si="4"/>
        <v>65</v>
      </c>
      <c r="AF20" s="85">
        <v>63</v>
      </c>
      <c r="AG20" s="85">
        <v>41</v>
      </c>
      <c r="AH20" s="85">
        <v>0</v>
      </c>
      <c r="AI20" s="85">
        <v>1</v>
      </c>
      <c r="AJ20" s="85">
        <f t="shared" si="6"/>
        <v>105</v>
      </c>
      <c r="AK20" s="85">
        <v>14</v>
      </c>
      <c r="AL20" s="85">
        <f t="shared" si="7"/>
        <v>13</v>
      </c>
      <c r="AM20" s="85">
        <v>12</v>
      </c>
      <c r="AN20" s="85">
        <v>1</v>
      </c>
    </row>
    <row r="21" spans="1:40" ht="15" customHeight="1">
      <c r="A21" s="85" t="s">
        <v>93</v>
      </c>
      <c r="B21" s="85">
        <v>1131</v>
      </c>
      <c r="C21" s="85">
        <v>566</v>
      </c>
      <c r="D21" s="85">
        <v>1133</v>
      </c>
      <c r="E21" s="85">
        <v>559</v>
      </c>
      <c r="F21" s="85">
        <v>940</v>
      </c>
      <c r="G21" s="85">
        <v>467</v>
      </c>
      <c r="H21" s="85">
        <v>1056</v>
      </c>
      <c r="I21" s="85">
        <v>547</v>
      </c>
      <c r="J21" s="86">
        <f t="shared" si="8"/>
        <v>4260</v>
      </c>
      <c r="K21" s="86">
        <f t="shared" si="9"/>
        <v>2139</v>
      </c>
      <c r="L21" s="85" t="s">
        <v>93</v>
      </c>
      <c r="M21" s="85">
        <v>116</v>
      </c>
      <c r="N21" s="85">
        <v>53</v>
      </c>
      <c r="O21" s="85">
        <v>195</v>
      </c>
      <c r="P21" s="85">
        <v>92</v>
      </c>
      <c r="Q21" s="85">
        <v>159</v>
      </c>
      <c r="R21" s="85">
        <v>85</v>
      </c>
      <c r="S21" s="85">
        <v>222</v>
      </c>
      <c r="T21" s="85">
        <v>109</v>
      </c>
      <c r="U21" s="86">
        <f t="shared" si="10"/>
        <v>692</v>
      </c>
      <c r="V21" s="86">
        <f t="shared" si="11"/>
        <v>339</v>
      </c>
      <c r="W21" s="85" t="s">
        <v>93</v>
      </c>
      <c r="X21" s="85">
        <v>27</v>
      </c>
      <c r="Y21" s="85">
        <v>25</v>
      </c>
      <c r="Z21" s="85">
        <v>23</v>
      </c>
      <c r="AA21" s="85">
        <v>24</v>
      </c>
      <c r="AB21" s="85">
        <f t="shared" si="5"/>
        <v>99</v>
      </c>
      <c r="AC21" s="85">
        <v>80</v>
      </c>
      <c r="AD21" s="85">
        <v>1</v>
      </c>
      <c r="AE21" s="85">
        <f t="shared" si="4"/>
        <v>81</v>
      </c>
      <c r="AF21" s="85">
        <v>185</v>
      </c>
      <c r="AG21" s="85">
        <v>0</v>
      </c>
      <c r="AH21" s="85">
        <v>0</v>
      </c>
      <c r="AI21" s="85">
        <v>0</v>
      </c>
      <c r="AJ21" s="85">
        <f t="shared" si="6"/>
        <v>185</v>
      </c>
      <c r="AK21" s="85">
        <v>66</v>
      </c>
      <c r="AL21" s="85">
        <f t="shared" si="7"/>
        <v>6</v>
      </c>
      <c r="AM21" s="85">
        <v>6</v>
      </c>
      <c r="AN21" s="85"/>
    </row>
    <row r="22" spans="1:40" ht="15" customHeight="1">
      <c r="A22" s="85" t="s">
        <v>94</v>
      </c>
      <c r="B22" s="85">
        <v>1377</v>
      </c>
      <c r="C22" s="85">
        <v>654</v>
      </c>
      <c r="D22" s="85">
        <v>1079</v>
      </c>
      <c r="E22" s="85">
        <v>510</v>
      </c>
      <c r="F22" s="85">
        <v>885</v>
      </c>
      <c r="G22" s="85">
        <v>364</v>
      </c>
      <c r="H22" s="85">
        <v>729</v>
      </c>
      <c r="I22" s="85">
        <v>330</v>
      </c>
      <c r="J22" s="86">
        <f t="shared" si="8"/>
        <v>4070</v>
      </c>
      <c r="K22" s="86">
        <f t="shared" si="9"/>
        <v>1858</v>
      </c>
      <c r="L22" s="85" t="s">
        <v>94</v>
      </c>
      <c r="M22" s="85">
        <v>128</v>
      </c>
      <c r="N22" s="85">
        <v>59</v>
      </c>
      <c r="O22" s="85">
        <v>40</v>
      </c>
      <c r="P22" s="85">
        <v>26</v>
      </c>
      <c r="Q22" s="85">
        <v>60</v>
      </c>
      <c r="R22" s="85">
        <v>36</v>
      </c>
      <c r="S22" s="85">
        <v>150</v>
      </c>
      <c r="T22" s="85">
        <v>73</v>
      </c>
      <c r="U22" s="86">
        <f t="shared" si="10"/>
        <v>378</v>
      </c>
      <c r="V22" s="86">
        <f t="shared" si="11"/>
        <v>194</v>
      </c>
      <c r="W22" s="85" t="s">
        <v>94</v>
      </c>
      <c r="X22" s="85">
        <v>32</v>
      </c>
      <c r="Y22" s="85">
        <v>23</v>
      </c>
      <c r="Z22" s="85">
        <v>19</v>
      </c>
      <c r="AA22" s="85">
        <v>19</v>
      </c>
      <c r="AB22" s="85">
        <f t="shared" si="5"/>
        <v>93</v>
      </c>
      <c r="AC22" s="85">
        <v>94</v>
      </c>
      <c r="AD22" s="85">
        <v>7</v>
      </c>
      <c r="AE22" s="85">
        <f t="shared" si="4"/>
        <v>101</v>
      </c>
      <c r="AF22" s="85">
        <v>113</v>
      </c>
      <c r="AG22" s="85">
        <v>35</v>
      </c>
      <c r="AH22" s="85">
        <v>0</v>
      </c>
      <c r="AI22" s="85">
        <v>8</v>
      </c>
      <c r="AJ22" s="85">
        <f t="shared" si="6"/>
        <v>156</v>
      </c>
      <c r="AK22" s="85">
        <v>42</v>
      </c>
      <c r="AL22" s="85">
        <f t="shared" si="7"/>
        <v>18</v>
      </c>
      <c r="AM22" s="85">
        <v>18</v>
      </c>
      <c r="AN22" s="85"/>
    </row>
    <row r="23" spans="1:40" ht="15" customHeight="1">
      <c r="A23" s="85" t="s">
        <v>95</v>
      </c>
      <c r="B23" s="85">
        <v>1560</v>
      </c>
      <c r="C23" s="85">
        <v>843</v>
      </c>
      <c r="D23" s="85">
        <v>1065</v>
      </c>
      <c r="E23" s="85">
        <v>572</v>
      </c>
      <c r="F23" s="85">
        <v>769</v>
      </c>
      <c r="G23" s="85">
        <v>391</v>
      </c>
      <c r="H23" s="85">
        <v>671</v>
      </c>
      <c r="I23" s="85">
        <v>354</v>
      </c>
      <c r="J23" s="86">
        <f t="shared" si="8"/>
        <v>4065</v>
      </c>
      <c r="K23" s="86">
        <f t="shared" si="9"/>
        <v>2160</v>
      </c>
      <c r="L23" s="85" t="s">
        <v>95</v>
      </c>
      <c r="M23" s="85">
        <v>153</v>
      </c>
      <c r="N23" s="85">
        <v>74</v>
      </c>
      <c r="O23" s="85">
        <v>71</v>
      </c>
      <c r="P23" s="85">
        <v>39</v>
      </c>
      <c r="Q23" s="85">
        <v>110</v>
      </c>
      <c r="R23" s="85">
        <v>55</v>
      </c>
      <c r="S23" s="85">
        <v>124</v>
      </c>
      <c r="T23" s="85">
        <v>73</v>
      </c>
      <c r="U23" s="86">
        <f t="shared" si="10"/>
        <v>458</v>
      </c>
      <c r="V23" s="86">
        <f t="shared" si="11"/>
        <v>241</v>
      </c>
      <c r="W23" s="85" t="s">
        <v>95</v>
      </c>
      <c r="X23" s="85">
        <v>33</v>
      </c>
      <c r="Y23" s="85">
        <v>21</v>
      </c>
      <c r="Z23" s="85">
        <v>18</v>
      </c>
      <c r="AA23" s="85">
        <v>17</v>
      </c>
      <c r="AB23" s="85">
        <f t="shared" si="5"/>
        <v>89</v>
      </c>
      <c r="AC23" s="85">
        <v>71</v>
      </c>
      <c r="AD23" s="85">
        <v>16</v>
      </c>
      <c r="AE23" s="85">
        <f t="shared" si="4"/>
        <v>87</v>
      </c>
      <c r="AF23" s="85">
        <v>102</v>
      </c>
      <c r="AG23" s="85">
        <v>29</v>
      </c>
      <c r="AH23" s="85">
        <v>0</v>
      </c>
      <c r="AI23" s="85">
        <v>13</v>
      </c>
      <c r="AJ23" s="85">
        <f t="shared" si="6"/>
        <v>144</v>
      </c>
      <c r="AK23" s="85">
        <v>36</v>
      </c>
      <c r="AL23" s="85">
        <f t="shared" si="7"/>
        <v>15</v>
      </c>
      <c r="AM23" s="85">
        <v>15</v>
      </c>
      <c r="AN23" s="85"/>
    </row>
    <row r="24" spans="1:40" ht="15" customHeight="1">
      <c r="A24" s="85" t="s">
        <v>96</v>
      </c>
      <c r="B24" s="85">
        <v>1357</v>
      </c>
      <c r="C24" s="85">
        <v>642</v>
      </c>
      <c r="D24" s="85">
        <v>724</v>
      </c>
      <c r="E24" s="85">
        <v>330</v>
      </c>
      <c r="F24" s="85">
        <v>485</v>
      </c>
      <c r="G24" s="85">
        <v>197</v>
      </c>
      <c r="H24" s="85">
        <v>433</v>
      </c>
      <c r="I24" s="85">
        <v>198</v>
      </c>
      <c r="J24" s="86">
        <f t="shared" si="8"/>
        <v>2999</v>
      </c>
      <c r="K24" s="86">
        <f t="shared" si="9"/>
        <v>1367</v>
      </c>
      <c r="L24" s="85" t="s">
        <v>96</v>
      </c>
      <c r="M24" s="85">
        <v>80</v>
      </c>
      <c r="N24" s="85">
        <v>44</v>
      </c>
      <c r="O24" s="85">
        <v>57</v>
      </c>
      <c r="P24" s="85">
        <v>29</v>
      </c>
      <c r="Q24" s="85">
        <v>42</v>
      </c>
      <c r="R24" s="85">
        <v>19</v>
      </c>
      <c r="S24" s="85">
        <v>55</v>
      </c>
      <c r="T24" s="85">
        <v>30</v>
      </c>
      <c r="U24" s="86">
        <f t="shared" si="10"/>
        <v>234</v>
      </c>
      <c r="V24" s="86">
        <f t="shared" si="11"/>
        <v>122</v>
      </c>
      <c r="W24" s="85" t="s">
        <v>96</v>
      </c>
      <c r="X24" s="85">
        <v>27</v>
      </c>
      <c r="Y24" s="85">
        <v>17</v>
      </c>
      <c r="Z24" s="85">
        <v>13</v>
      </c>
      <c r="AA24" s="85">
        <v>13</v>
      </c>
      <c r="AB24" s="85">
        <f t="shared" si="5"/>
        <v>70</v>
      </c>
      <c r="AC24" s="85">
        <v>63</v>
      </c>
      <c r="AD24" s="85">
        <v>10</v>
      </c>
      <c r="AE24" s="85">
        <f t="shared" si="4"/>
        <v>73</v>
      </c>
      <c r="AF24" s="85">
        <v>57</v>
      </c>
      <c r="AG24" s="85">
        <v>35</v>
      </c>
      <c r="AH24" s="85">
        <v>2</v>
      </c>
      <c r="AI24" s="85">
        <v>8</v>
      </c>
      <c r="AJ24" s="85">
        <f t="shared" si="6"/>
        <v>102</v>
      </c>
      <c r="AK24" s="85">
        <v>26</v>
      </c>
      <c r="AL24" s="85">
        <f t="shared" si="7"/>
        <v>15</v>
      </c>
      <c r="AM24" s="85">
        <v>15</v>
      </c>
      <c r="AN24" s="85"/>
    </row>
    <row r="25" spans="1:40" ht="15" customHeight="1">
      <c r="A25" s="85" t="s">
        <v>97</v>
      </c>
      <c r="B25" s="85">
        <v>768</v>
      </c>
      <c r="C25" s="85">
        <v>387</v>
      </c>
      <c r="D25" s="85">
        <v>577</v>
      </c>
      <c r="E25" s="85">
        <v>288</v>
      </c>
      <c r="F25" s="85">
        <v>418</v>
      </c>
      <c r="G25" s="85">
        <v>229</v>
      </c>
      <c r="H25" s="85">
        <v>479</v>
      </c>
      <c r="I25" s="85">
        <v>242</v>
      </c>
      <c r="J25" s="86">
        <f t="shared" si="8"/>
        <v>2242</v>
      </c>
      <c r="K25" s="86">
        <f t="shared" si="9"/>
        <v>1146</v>
      </c>
      <c r="L25" s="85" t="s">
        <v>97</v>
      </c>
      <c r="M25" s="85">
        <v>96</v>
      </c>
      <c r="N25" s="85">
        <v>49</v>
      </c>
      <c r="O25" s="85">
        <v>84</v>
      </c>
      <c r="P25" s="85">
        <v>33</v>
      </c>
      <c r="Q25" s="85">
        <v>74</v>
      </c>
      <c r="R25" s="85">
        <v>50</v>
      </c>
      <c r="S25" s="85">
        <v>110</v>
      </c>
      <c r="T25" s="85">
        <v>52</v>
      </c>
      <c r="U25" s="86">
        <f t="shared" si="10"/>
        <v>364</v>
      </c>
      <c r="V25" s="86">
        <f t="shared" si="11"/>
        <v>184</v>
      </c>
      <c r="W25" s="85" t="s">
        <v>97</v>
      </c>
      <c r="X25" s="85">
        <v>15</v>
      </c>
      <c r="Y25" s="85">
        <v>11</v>
      </c>
      <c r="Z25" s="85">
        <v>9</v>
      </c>
      <c r="AA25" s="85">
        <v>10</v>
      </c>
      <c r="AB25" s="85">
        <f t="shared" si="5"/>
        <v>45</v>
      </c>
      <c r="AC25" s="85">
        <v>47</v>
      </c>
      <c r="AD25" s="85">
        <v>2</v>
      </c>
      <c r="AE25" s="85">
        <f t="shared" si="4"/>
        <v>49</v>
      </c>
      <c r="AF25" s="85">
        <v>36</v>
      </c>
      <c r="AG25" s="85">
        <v>23</v>
      </c>
      <c r="AH25" s="85">
        <v>0</v>
      </c>
      <c r="AI25" s="85">
        <v>3</v>
      </c>
      <c r="AJ25" s="85">
        <f t="shared" si="6"/>
        <v>62</v>
      </c>
      <c r="AK25" s="85">
        <v>20</v>
      </c>
      <c r="AL25" s="85">
        <f t="shared" si="7"/>
        <v>8</v>
      </c>
      <c r="AM25" s="85">
        <v>8</v>
      </c>
      <c r="AN25" s="85"/>
    </row>
    <row r="26" spans="1:40" ht="15" customHeight="1">
      <c r="A26" s="85" t="s">
        <v>98</v>
      </c>
      <c r="B26" s="85">
        <v>298</v>
      </c>
      <c r="C26" s="85">
        <v>133</v>
      </c>
      <c r="D26" s="85">
        <v>170</v>
      </c>
      <c r="E26" s="85">
        <v>92</v>
      </c>
      <c r="F26" s="85">
        <v>128</v>
      </c>
      <c r="G26" s="85">
        <v>53</v>
      </c>
      <c r="H26" s="85">
        <v>104</v>
      </c>
      <c r="I26" s="85">
        <v>52</v>
      </c>
      <c r="J26" s="86">
        <f t="shared" si="8"/>
        <v>700</v>
      </c>
      <c r="K26" s="86">
        <f t="shared" si="9"/>
        <v>330</v>
      </c>
      <c r="L26" s="85" t="s">
        <v>98</v>
      </c>
      <c r="M26" s="85">
        <v>26</v>
      </c>
      <c r="N26" s="85">
        <v>14</v>
      </c>
      <c r="O26" s="85">
        <v>10</v>
      </c>
      <c r="P26" s="85">
        <v>7</v>
      </c>
      <c r="Q26" s="85">
        <v>7</v>
      </c>
      <c r="R26" s="85">
        <v>4</v>
      </c>
      <c r="S26" s="85">
        <v>15</v>
      </c>
      <c r="T26" s="85">
        <v>8</v>
      </c>
      <c r="U26" s="86">
        <f t="shared" si="10"/>
        <v>58</v>
      </c>
      <c r="V26" s="86">
        <f t="shared" si="11"/>
        <v>33</v>
      </c>
      <c r="W26" s="85" t="s">
        <v>98</v>
      </c>
      <c r="X26" s="85">
        <v>7</v>
      </c>
      <c r="Y26" s="85">
        <v>5</v>
      </c>
      <c r="Z26" s="85">
        <v>4</v>
      </c>
      <c r="AA26" s="85">
        <v>4</v>
      </c>
      <c r="AB26" s="85">
        <f t="shared" si="5"/>
        <v>20</v>
      </c>
      <c r="AC26" s="85">
        <v>19</v>
      </c>
      <c r="AD26" s="85">
        <v>4</v>
      </c>
      <c r="AE26" s="85">
        <f t="shared" si="4"/>
        <v>23</v>
      </c>
      <c r="AF26" s="85">
        <v>21</v>
      </c>
      <c r="AG26" s="85">
        <v>11</v>
      </c>
      <c r="AH26" s="85">
        <v>0</v>
      </c>
      <c r="AI26" s="85">
        <v>0</v>
      </c>
      <c r="AJ26" s="85">
        <f t="shared" si="6"/>
        <v>32</v>
      </c>
      <c r="AK26" s="85">
        <v>5</v>
      </c>
      <c r="AL26" s="85">
        <f t="shared" si="7"/>
        <v>5</v>
      </c>
      <c r="AM26" s="85">
        <v>5</v>
      </c>
      <c r="AN26" s="85"/>
    </row>
    <row r="27" spans="1:40" ht="15" customHeight="1">
      <c r="A27" s="85" t="s">
        <v>99</v>
      </c>
      <c r="B27" s="85">
        <v>2648</v>
      </c>
      <c r="C27" s="85">
        <v>1355</v>
      </c>
      <c r="D27" s="85">
        <v>2102</v>
      </c>
      <c r="E27" s="85">
        <v>1114</v>
      </c>
      <c r="F27" s="85">
        <v>1358</v>
      </c>
      <c r="G27" s="85">
        <v>727</v>
      </c>
      <c r="H27" s="85">
        <v>1346</v>
      </c>
      <c r="I27" s="85">
        <v>762</v>
      </c>
      <c r="J27" s="86">
        <f t="shared" si="8"/>
        <v>7454</v>
      </c>
      <c r="K27" s="86">
        <f t="shared" si="9"/>
        <v>3958</v>
      </c>
      <c r="L27" s="85" t="s">
        <v>99</v>
      </c>
      <c r="M27" s="85">
        <v>429</v>
      </c>
      <c r="N27" s="85">
        <v>225</v>
      </c>
      <c r="O27" s="85">
        <v>162</v>
      </c>
      <c r="P27" s="85">
        <v>88</v>
      </c>
      <c r="Q27" s="85">
        <v>92</v>
      </c>
      <c r="R27" s="85">
        <v>54</v>
      </c>
      <c r="S27" s="85">
        <v>259</v>
      </c>
      <c r="T27" s="85">
        <v>171</v>
      </c>
      <c r="U27" s="86">
        <f t="shared" si="10"/>
        <v>942</v>
      </c>
      <c r="V27" s="86">
        <f t="shared" si="11"/>
        <v>538</v>
      </c>
      <c r="W27" s="85" t="s">
        <v>99</v>
      </c>
      <c r="X27" s="85">
        <v>53</v>
      </c>
      <c r="Y27" s="85">
        <v>44</v>
      </c>
      <c r="Z27" s="85">
        <v>32</v>
      </c>
      <c r="AA27" s="85">
        <v>31</v>
      </c>
      <c r="AB27" s="85">
        <f t="shared" si="5"/>
        <v>160</v>
      </c>
      <c r="AC27" s="85">
        <v>155</v>
      </c>
      <c r="AD27" s="85">
        <v>8</v>
      </c>
      <c r="AE27" s="85">
        <f t="shared" si="4"/>
        <v>163</v>
      </c>
      <c r="AF27" s="85">
        <v>193</v>
      </c>
      <c r="AG27" s="85">
        <v>56</v>
      </c>
      <c r="AH27" s="85">
        <v>0</v>
      </c>
      <c r="AI27" s="85">
        <v>1</v>
      </c>
      <c r="AJ27" s="85">
        <f t="shared" si="6"/>
        <v>250</v>
      </c>
      <c r="AK27" s="85">
        <v>73</v>
      </c>
      <c r="AL27" s="85">
        <f t="shared" si="7"/>
        <v>23</v>
      </c>
      <c r="AM27" s="85">
        <v>23</v>
      </c>
      <c r="AN27" s="85"/>
    </row>
    <row r="28" spans="1:40" ht="15" customHeight="1">
      <c r="A28" s="85" t="s">
        <v>100</v>
      </c>
      <c r="B28" s="85">
        <v>991</v>
      </c>
      <c r="C28" s="85">
        <v>509</v>
      </c>
      <c r="D28" s="85">
        <v>732</v>
      </c>
      <c r="E28" s="85">
        <v>380</v>
      </c>
      <c r="F28" s="85">
        <v>472</v>
      </c>
      <c r="G28" s="85">
        <v>228</v>
      </c>
      <c r="H28" s="85">
        <v>369</v>
      </c>
      <c r="I28" s="85">
        <v>191</v>
      </c>
      <c r="J28" s="86">
        <f t="shared" si="8"/>
        <v>2564</v>
      </c>
      <c r="K28" s="86">
        <f t="shared" si="9"/>
        <v>1308</v>
      </c>
      <c r="L28" s="85" t="s">
        <v>100</v>
      </c>
      <c r="M28" s="85">
        <v>135</v>
      </c>
      <c r="N28" s="85">
        <v>75</v>
      </c>
      <c r="O28" s="85">
        <v>34</v>
      </c>
      <c r="P28" s="85">
        <v>18</v>
      </c>
      <c r="Q28" s="85">
        <v>34</v>
      </c>
      <c r="R28" s="85">
        <v>19</v>
      </c>
      <c r="S28" s="85">
        <v>45</v>
      </c>
      <c r="T28" s="85">
        <v>21</v>
      </c>
      <c r="U28" s="86">
        <f t="shared" si="10"/>
        <v>248</v>
      </c>
      <c r="V28" s="86">
        <f t="shared" si="11"/>
        <v>133</v>
      </c>
      <c r="W28" s="85" t="s">
        <v>100</v>
      </c>
      <c r="X28" s="85">
        <v>19</v>
      </c>
      <c r="Y28" s="85">
        <v>17</v>
      </c>
      <c r="Z28" s="85">
        <v>12</v>
      </c>
      <c r="AA28" s="85">
        <v>12</v>
      </c>
      <c r="AB28" s="85">
        <f t="shared" si="5"/>
        <v>60</v>
      </c>
      <c r="AC28" s="85">
        <v>55</v>
      </c>
      <c r="AD28" s="85">
        <v>11</v>
      </c>
      <c r="AE28" s="85">
        <f t="shared" si="4"/>
        <v>66</v>
      </c>
      <c r="AF28" s="85">
        <v>70</v>
      </c>
      <c r="AG28" s="85">
        <v>26</v>
      </c>
      <c r="AH28" s="85">
        <v>0</v>
      </c>
      <c r="AI28" s="85">
        <v>1</v>
      </c>
      <c r="AJ28" s="85">
        <f t="shared" si="6"/>
        <v>97</v>
      </c>
      <c r="AK28" s="85">
        <v>16</v>
      </c>
      <c r="AL28" s="85">
        <f t="shared" si="7"/>
        <v>11</v>
      </c>
      <c r="AM28" s="85">
        <v>11</v>
      </c>
      <c r="AN28" s="85"/>
    </row>
    <row r="29" spans="1:40" ht="15" customHeight="1">
      <c r="A29" s="85" t="s">
        <v>102</v>
      </c>
      <c r="B29" s="85">
        <v>1002</v>
      </c>
      <c r="C29" s="85">
        <v>525</v>
      </c>
      <c r="D29" s="85">
        <v>761</v>
      </c>
      <c r="E29" s="85">
        <v>380</v>
      </c>
      <c r="F29" s="85">
        <v>579</v>
      </c>
      <c r="G29" s="85">
        <v>304</v>
      </c>
      <c r="H29" s="85">
        <v>468</v>
      </c>
      <c r="I29" s="85">
        <v>210</v>
      </c>
      <c r="J29" s="86">
        <f t="shared" si="8"/>
        <v>2810</v>
      </c>
      <c r="K29" s="86">
        <f t="shared" si="9"/>
        <v>1419</v>
      </c>
      <c r="L29" s="85" t="s">
        <v>101</v>
      </c>
      <c r="M29" s="85">
        <v>93</v>
      </c>
      <c r="N29" s="85">
        <v>57</v>
      </c>
      <c r="O29" s="85">
        <v>63</v>
      </c>
      <c r="P29" s="85">
        <v>22</v>
      </c>
      <c r="Q29" s="85">
        <v>37</v>
      </c>
      <c r="R29" s="85">
        <v>20</v>
      </c>
      <c r="S29" s="85">
        <v>68</v>
      </c>
      <c r="T29" s="85">
        <v>32</v>
      </c>
      <c r="U29" s="86">
        <f t="shared" si="10"/>
        <v>261</v>
      </c>
      <c r="V29" s="86">
        <f t="shared" si="11"/>
        <v>131</v>
      </c>
      <c r="W29" s="85" t="s">
        <v>101</v>
      </c>
      <c r="X29" s="85">
        <v>18</v>
      </c>
      <c r="Y29" s="85">
        <v>17</v>
      </c>
      <c r="Z29" s="85">
        <v>13</v>
      </c>
      <c r="AA29" s="85">
        <v>13</v>
      </c>
      <c r="AB29" s="85">
        <f t="shared" si="5"/>
        <v>61</v>
      </c>
      <c r="AC29" s="85">
        <v>45</v>
      </c>
      <c r="AD29" s="85">
        <v>11</v>
      </c>
      <c r="AE29" s="85">
        <f t="shared" si="4"/>
        <v>56</v>
      </c>
      <c r="AF29" s="85">
        <v>40</v>
      </c>
      <c r="AG29" s="85">
        <v>54</v>
      </c>
      <c r="AH29" s="85">
        <v>0</v>
      </c>
      <c r="AI29" s="85">
        <v>6</v>
      </c>
      <c r="AJ29" s="85">
        <f t="shared" si="6"/>
        <v>100</v>
      </c>
      <c r="AK29" s="85">
        <v>11</v>
      </c>
      <c r="AL29" s="85">
        <f t="shared" si="7"/>
        <v>11</v>
      </c>
      <c r="AM29" s="85">
        <v>11</v>
      </c>
      <c r="AN29" s="85"/>
    </row>
    <row r="30" spans="1:40" s="169" customFormat="1" ht="15" customHeight="1">
      <c r="A30" s="85" t="s">
        <v>102</v>
      </c>
      <c r="B30" s="85">
        <v>1217</v>
      </c>
      <c r="C30" s="85">
        <v>546</v>
      </c>
      <c r="D30" s="85">
        <v>2855</v>
      </c>
      <c r="E30" s="85">
        <v>2317</v>
      </c>
      <c r="F30" s="85">
        <v>833</v>
      </c>
      <c r="G30" s="85">
        <v>376</v>
      </c>
      <c r="H30" s="85">
        <v>792</v>
      </c>
      <c r="I30" s="85">
        <v>385</v>
      </c>
      <c r="J30" s="86">
        <f t="shared" si="8"/>
        <v>5697</v>
      </c>
      <c r="K30" s="86">
        <f t="shared" si="9"/>
        <v>3624</v>
      </c>
      <c r="L30" s="85" t="s">
        <v>102</v>
      </c>
      <c r="M30" s="85">
        <v>40</v>
      </c>
      <c r="N30" s="85">
        <v>19</v>
      </c>
      <c r="O30" s="85">
        <v>9</v>
      </c>
      <c r="P30" s="85">
        <v>6</v>
      </c>
      <c r="Q30" s="85">
        <v>22</v>
      </c>
      <c r="R30" s="85">
        <v>8</v>
      </c>
      <c r="S30" s="85">
        <v>133</v>
      </c>
      <c r="T30" s="85">
        <v>56</v>
      </c>
      <c r="U30" s="86">
        <f t="shared" si="10"/>
        <v>204</v>
      </c>
      <c r="V30" s="86">
        <f t="shared" si="11"/>
        <v>89</v>
      </c>
      <c r="W30" s="85" t="s">
        <v>102</v>
      </c>
      <c r="X30" s="85">
        <v>26</v>
      </c>
      <c r="Y30" s="85">
        <v>20</v>
      </c>
      <c r="Z30" s="85">
        <v>17</v>
      </c>
      <c r="AA30" s="85">
        <v>16</v>
      </c>
      <c r="AB30" s="85">
        <f t="shared" si="5"/>
        <v>79</v>
      </c>
      <c r="AC30" s="85">
        <v>66</v>
      </c>
      <c r="AD30" s="85">
        <v>6</v>
      </c>
      <c r="AE30" s="85">
        <f t="shared" si="4"/>
        <v>72</v>
      </c>
      <c r="AF30" s="85">
        <v>41</v>
      </c>
      <c r="AG30" s="85">
        <v>73</v>
      </c>
      <c r="AH30" s="85">
        <v>2</v>
      </c>
      <c r="AI30" s="85">
        <v>9</v>
      </c>
      <c r="AJ30" s="85">
        <f t="shared" si="6"/>
        <v>125</v>
      </c>
      <c r="AK30" s="85">
        <v>17</v>
      </c>
      <c r="AL30" s="85">
        <f t="shared" si="7"/>
        <v>13</v>
      </c>
      <c r="AM30" s="85">
        <v>13</v>
      </c>
      <c r="AN30" s="85"/>
    </row>
    <row r="31" spans="1:40" ht="12.75">
      <c r="A31" s="164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72"/>
      <c r="AN31" s="172"/>
    </row>
    <row r="32" spans="1:38" ht="12.7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</row>
    <row r="33" spans="1:40" ht="12.75">
      <c r="A33" s="122" t="s">
        <v>323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 t="s">
        <v>320</v>
      </c>
      <c r="M33" s="122"/>
      <c r="N33" s="122"/>
      <c r="O33" s="122"/>
      <c r="P33" s="122"/>
      <c r="Q33" s="122"/>
      <c r="R33" s="122"/>
      <c r="S33" s="122"/>
      <c r="T33" s="130"/>
      <c r="U33" s="122"/>
      <c r="V33" s="122"/>
      <c r="W33" s="122" t="s">
        <v>242</v>
      </c>
      <c r="X33" s="122"/>
      <c r="Y33" s="122"/>
      <c r="Z33" s="122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</row>
    <row r="34" spans="1:40" ht="12.75">
      <c r="A34" s="122" t="s">
        <v>415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 t="s">
        <v>415</v>
      </c>
      <c r="M34" s="122"/>
      <c r="N34" s="122"/>
      <c r="O34" s="122"/>
      <c r="P34" s="122"/>
      <c r="Q34" s="122"/>
      <c r="R34" s="122"/>
      <c r="S34" s="122"/>
      <c r="T34" s="130"/>
      <c r="U34" s="122"/>
      <c r="V34" s="122"/>
      <c r="W34" s="122" t="s">
        <v>424</v>
      </c>
      <c r="X34" s="122"/>
      <c r="Y34" s="122"/>
      <c r="Z34" s="122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</row>
    <row r="35" spans="1:40" ht="12.75">
      <c r="A35" s="122" t="s">
        <v>401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22" t="s">
        <v>401</v>
      </c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22" t="s">
        <v>401</v>
      </c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</row>
    <row r="37" spans="1:39" ht="12.75">
      <c r="A37" s="161" t="s">
        <v>536</v>
      </c>
      <c r="H37" s="128" t="s">
        <v>298</v>
      </c>
      <c r="L37" s="161" t="s">
        <v>536</v>
      </c>
      <c r="S37" s="128" t="s">
        <v>298</v>
      </c>
      <c r="W37" s="161" t="s">
        <v>536</v>
      </c>
      <c r="AM37" s="128" t="s">
        <v>298</v>
      </c>
    </row>
    <row r="39" spans="1:40" s="448" customFormat="1" ht="19.5" customHeight="1">
      <c r="A39" s="445"/>
      <c r="B39" s="184" t="s">
        <v>268</v>
      </c>
      <c r="C39" s="185"/>
      <c r="D39" s="184" t="s">
        <v>269</v>
      </c>
      <c r="E39" s="185"/>
      <c r="F39" s="184" t="s">
        <v>270</v>
      </c>
      <c r="G39" s="185"/>
      <c r="H39" s="184" t="s">
        <v>271</v>
      </c>
      <c r="I39" s="185"/>
      <c r="J39" s="184" t="s">
        <v>259</v>
      </c>
      <c r="K39" s="185"/>
      <c r="L39" s="445"/>
      <c r="M39" s="184" t="s">
        <v>268</v>
      </c>
      <c r="N39" s="185"/>
      <c r="O39" s="184" t="s">
        <v>269</v>
      </c>
      <c r="P39" s="185"/>
      <c r="Q39" s="184" t="s">
        <v>270</v>
      </c>
      <c r="R39" s="185"/>
      <c r="S39" s="184" t="s">
        <v>271</v>
      </c>
      <c r="T39" s="185"/>
      <c r="U39" s="184" t="s">
        <v>259</v>
      </c>
      <c r="V39" s="185"/>
      <c r="W39" s="419"/>
      <c r="X39" s="537" t="s">
        <v>132</v>
      </c>
      <c r="Y39" s="538"/>
      <c r="Z39" s="538"/>
      <c r="AA39" s="538"/>
      <c r="AB39" s="539"/>
      <c r="AC39" s="412" t="s">
        <v>5</v>
      </c>
      <c r="AD39" s="411"/>
      <c r="AE39" s="412"/>
      <c r="AF39" s="412" t="s">
        <v>534</v>
      </c>
      <c r="AG39" s="413"/>
      <c r="AH39" s="411"/>
      <c r="AI39" s="414"/>
      <c r="AJ39" s="421"/>
      <c r="AK39" s="399" t="s">
        <v>385</v>
      </c>
      <c r="AL39" s="412" t="s">
        <v>386</v>
      </c>
      <c r="AM39" s="400"/>
      <c r="AN39" s="417"/>
    </row>
    <row r="40" spans="1:40" s="487" customFormat="1" ht="25.5" customHeight="1">
      <c r="A40" s="232" t="s">
        <v>416</v>
      </c>
      <c r="B40" s="237" t="s">
        <v>532</v>
      </c>
      <c r="C40" s="237" t="s">
        <v>265</v>
      </c>
      <c r="D40" s="237" t="s">
        <v>532</v>
      </c>
      <c r="E40" s="237" t="s">
        <v>265</v>
      </c>
      <c r="F40" s="237" t="s">
        <v>532</v>
      </c>
      <c r="G40" s="237" t="s">
        <v>265</v>
      </c>
      <c r="H40" s="237" t="s">
        <v>532</v>
      </c>
      <c r="I40" s="237" t="s">
        <v>265</v>
      </c>
      <c r="J40" s="237" t="s">
        <v>532</v>
      </c>
      <c r="K40" s="237" t="s">
        <v>265</v>
      </c>
      <c r="L40" s="232" t="s">
        <v>416</v>
      </c>
      <c r="M40" s="237" t="s">
        <v>532</v>
      </c>
      <c r="N40" s="237" t="s">
        <v>265</v>
      </c>
      <c r="O40" s="237" t="s">
        <v>532</v>
      </c>
      <c r="P40" s="237" t="s">
        <v>265</v>
      </c>
      <c r="Q40" s="237" t="s">
        <v>532</v>
      </c>
      <c r="R40" s="237" t="s">
        <v>265</v>
      </c>
      <c r="S40" s="237" t="s">
        <v>532</v>
      </c>
      <c r="T40" s="237" t="s">
        <v>265</v>
      </c>
      <c r="U40" s="237" t="s">
        <v>532</v>
      </c>
      <c r="V40" s="237" t="s">
        <v>265</v>
      </c>
      <c r="W40" s="486" t="s">
        <v>416</v>
      </c>
      <c r="X40" s="449" t="s">
        <v>272</v>
      </c>
      <c r="Y40" s="449" t="s">
        <v>273</v>
      </c>
      <c r="Z40" s="449" t="s">
        <v>274</v>
      </c>
      <c r="AA40" s="449" t="s">
        <v>275</v>
      </c>
      <c r="AB40" s="450" t="s">
        <v>259</v>
      </c>
      <c r="AC40" s="377" t="s">
        <v>393</v>
      </c>
      <c r="AD40" s="377" t="s">
        <v>394</v>
      </c>
      <c r="AE40" s="347" t="s">
        <v>392</v>
      </c>
      <c r="AF40" s="377" t="s">
        <v>533</v>
      </c>
      <c r="AG40" s="347" t="s">
        <v>395</v>
      </c>
      <c r="AH40" s="347" t="s">
        <v>276</v>
      </c>
      <c r="AI40" s="347" t="s">
        <v>396</v>
      </c>
      <c r="AJ40" s="348" t="s">
        <v>397</v>
      </c>
      <c r="AK40" s="349" t="s">
        <v>128</v>
      </c>
      <c r="AL40" s="379" t="s">
        <v>143</v>
      </c>
      <c r="AM40" s="349" t="s">
        <v>138</v>
      </c>
      <c r="AN40" s="379" t="s">
        <v>144</v>
      </c>
    </row>
    <row r="41" spans="1:40" ht="12.75">
      <c r="A41" s="85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5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5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</row>
    <row r="42" spans="1:40" s="26" customFormat="1" ht="12.75">
      <c r="A42" s="9" t="s">
        <v>267</v>
      </c>
      <c r="B42" s="17">
        <f aca="true" t="shared" si="12" ref="B42:K42">SUM(B44:B52)</f>
        <v>8794</v>
      </c>
      <c r="C42" s="17">
        <f t="shared" si="12"/>
        <v>4209</v>
      </c>
      <c r="D42" s="17">
        <f t="shared" si="12"/>
        <v>6466</v>
      </c>
      <c r="E42" s="17">
        <f t="shared" si="12"/>
        <v>3045</v>
      </c>
      <c r="F42" s="17">
        <f t="shared" si="12"/>
        <v>3452</v>
      </c>
      <c r="G42" s="17">
        <f t="shared" si="12"/>
        <v>1553</v>
      </c>
      <c r="H42" s="17">
        <f t="shared" si="12"/>
        <v>3277</v>
      </c>
      <c r="I42" s="17">
        <f t="shared" si="12"/>
        <v>1428</v>
      </c>
      <c r="J42" s="17">
        <f t="shared" si="12"/>
        <v>21989</v>
      </c>
      <c r="K42" s="17">
        <f t="shared" si="12"/>
        <v>10235</v>
      </c>
      <c r="L42" s="9" t="s">
        <v>267</v>
      </c>
      <c r="M42" s="17">
        <f aca="true" t="shared" si="13" ref="M42:V42">SUM(M44:M52)</f>
        <v>1661</v>
      </c>
      <c r="N42" s="17">
        <f t="shared" si="13"/>
        <v>802</v>
      </c>
      <c r="O42" s="17">
        <f t="shared" si="13"/>
        <v>523</v>
      </c>
      <c r="P42" s="17">
        <f t="shared" si="13"/>
        <v>245</v>
      </c>
      <c r="Q42" s="17">
        <f t="shared" si="13"/>
        <v>500</v>
      </c>
      <c r="R42" s="17">
        <f t="shared" si="13"/>
        <v>192</v>
      </c>
      <c r="S42" s="17">
        <f t="shared" si="13"/>
        <v>583</v>
      </c>
      <c r="T42" s="17">
        <f t="shared" si="13"/>
        <v>260</v>
      </c>
      <c r="U42" s="17">
        <f t="shared" si="13"/>
        <v>3267</v>
      </c>
      <c r="V42" s="17">
        <f t="shared" si="13"/>
        <v>1499</v>
      </c>
      <c r="W42" s="9" t="s">
        <v>267</v>
      </c>
      <c r="X42" s="17">
        <f aca="true" t="shared" si="14" ref="X42:AN42">SUM(X44:X52)</f>
        <v>167</v>
      </c>
      <c r="Y42" s="17">
        <f t="shared" si="14"/>
        <v>129</v>
      </c>
      <c r="Z42" s="17">
        <f t="shared" si="14"/>
        <v>93</v>
      </c>
      <c r="AA42" s="17">
        <f t="shared" si="14"/>
        <v>88</v>
      </c>
      <c r="AB42" s="17">
        <f t="shared" si="14"/>
        <v>452</v>
      </c>
      <c r="AC42" s="17">
        <f t="shared" si="14"/>
        <v>376</v>
      </c>
      <c r="AD42" s="17">
        <f t="shared" si="14"/>
        <v>72</v>
      </c>
      <c r="AE42" s="17">
        <f t="shared" si="14"/>
        <v>448</v>
      </c>
      <c r="AF42" s="17">
        <f t="shared" si="14"/>
        <v>621</v>
      </c>
      <c r="AG42" s="17">
        <f t="shared" si="14"/>
        <v>84</v>
      </c>
      <c r="AH42" s="17">
        <f t="shared" si="14"/>
        <v>0</v>
      </c>
      <c r="AI42" s="17">
        <f t="shared" si="14"/>
        <v>4</v>
      </c>
      <c r="AJ42" s="17">
        <f t="shared" si="14"/>
        <v>709</v>
      </c>
      <c r="AK42" s="17">
        <f t="shared" si="14"/>
        <v>82</v>
      </c>
      <c r="AL42" s="17">
        <f t="shared" si="14"/>
        <v>68</v>
      </c>
      <c r="AM42" s="17">
        <f t="shared" si="14"/>
        <v>68</v>
      </c>
      <c r="AN42" s="17">
        <f t="shared" si="14"/>
        <v>0</v>
      </c>
    </row>
    <row r="43" spans="1:40" s="26" customFormat="1" ht="12.75">
      <c r="A43" s="9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9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9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5.75" customHeight="1">
      <c r="A44" s="85" t="s">
        <v>75</v>
      </c>
      <c r="B44" s="85">
        <v>814</v>
      </c>
      <c r="C44" s="85">
        <v>471</v>
      </c>
      <c r="D44" s="85">
        <v>544</v>
      </c>
      <c r="E44" s="85">
        <v>292</v>
      </c>
      <c r="F44" s="85">
        <v>336</v>
      </c>
      <c r="G44" s="85">
        <v>181</v>
      </c>
      <c r="H44" s="85">
        <v>388</v>
      </c>
      <c r="I44" s="85">
        <v>185</v>
      </c>
      <c r="J44" s="88">
        <f>B44+D44+F44+H44</f>
        <v>2082</v>
      </c>
      <c r="K44" s="88">
        <f>+C44+E44+G44+I44</f>
        <v>1129</v>
      </c>
      <c r="L44" s="85" t="s">
        <v>75</v>
      </c>
      <c r="M44" s="85">
        <v>127</v>
      </c>
      <c r="N44" s="85">
        <v>71</v>
      </c>
      <c r="O44" s="85">
        <v>38</v>
      </c>
      <c r="P44" s="85">
        <v>14</v>
      </c>
      <c r="Q44" s="85">
        <v>58</v>
      </c>
      <c r="R44" s="85">
        <v>27</v>
      </c>
      <c r="S44" s="85">
        <v>48</v>
      </c>
      <c r="T44" s="85">
        <v>22</v>
      </c>
      <c r="U44" s="88">
        <f>M44+O44+Q44+S44</f>
        <v>271</v>
      </c>
      <c r="V44" s="88">
        <f>N44+P44+R44+T44</f>
        <v>134</v>
      </c>
      <c r="W44" s="85" t="s">
        <v>75</v>
      </c>
      <c r="X44" s="85">
        <v>14</v>
      </c>
      <c r="Y44" s="85">
        <v>11</v>
      </c>
      <c r="Z44" s="85">
        <v>9</v>
      </c>
      <c r="AA44" s="85">
        <v>9</v>
      </c>
      <c r="AB44" s="85">
        <f aca="true" t="shared" si="15" ref="AB44:AB52">SUM(X44:AA44)</f>
        <v>43</v>
      </c>
      <c r="AC44" s="85">
        <v>36</v>
      </c>
      <c r="AD44" s="85">
        <v>4</v>
      </c>
      <c r="AE44" s="85">
        <f aca="true" t="shared" si="16" ref="AE44:AE52">+AC44+AD44</f>
        <v>40</v>
      </c>
      <c r="AF44" s="85">
        <v>68</v>
      </c>
      <c r="AG44" s="85">
        <v>4</v>
      </c>
      <c r="AH44" s="85">
        <v>0</v>
      </c>
      <c r="AI44" s="85">
        <v>1</v>
      </c>
      <c r="AJ44" s="85">
        <f aca="true" t="shared" si="17" ref="AJ44:AJ52">+AF44+AG44+AH44+AI44</f>
        <v>73</v>
      </c>
      <c r="AK44" s="85">
        <v>7</v>
      </c>
      <c r="AL44" s="85">
        <f>+AM44+AN44</f>
        <v>8</v>
      </c>
      <c r="AM44" s="85">
        <v>8</v>
      </c>
      <c r="AN44" s="89"/>
    </row>
    <row r="45" spans="1:40" s="353" customFormat="1" ht="15.75" customHeight="1">
      <c r="A45" s="129" t="s">
        <v>527</v>
      </c>
      <c r="B45" s="129">
        <v>1027</v>
      </c>
      <c r="C45" s="129">
        <v>537</v>
      </c>
      <c r="D45" s="129">
        <v>505</v>
      </c>
      <c r="E45" s="129">
        <v>250</v>
      </c>
      <c r="F45" s="129">
        <v>392</v>
      </c>
      <c r="G45" s="129">
        <v>186</v>
      </c>
      <c r="H45" s="129">
        <v>305</v>
      </c>
      <c r="I45" s="129">
        <v>135</v>
      </c>
      <c r="J45" s="88">
        <v>2229</v>
      </c>
      <c r="K45" s="88">
        <v>1108</v>
      </c>
      <c r="L45" s="129" t="s">
        <v>528</v>
      </c>
      <c r="M45" s="129">
        <v>150</v>
      </c>
      <c r="N45" s="129">
        <v>70</v>
      </c>
      <c r="O45" s="129">
        <v>45</v>
      </c>
      <c r="P45" s="129">
        <v>20</v>
      </c>
      <c r="Q45" s="129">
        <v>32</v>
      </c>
      <c r="R45" s="129">
        <v>11</v>
      </c>
      <c r="S45" s="129">
        <v>51</v>
      </c>
      <c r="T45" s="129">
        <v>19</v>
      </c>
      <c r="U45" s="88">
        <v>278</v>
      </c>
      <c r="V45" s="88">
        <v>120</v>
      </c>
      <c r="W45" s="129" t="s">
        <v>529</v>
      </c>
      <c r="X45" s="129">
        <v>18</v>
      </c>
      <c r="Y45" s="129">
        <v>12</v>
      </c>
      <c r="Z45" s="129">
        <v>10</v>
      </c>
      <c r="AA45" s="129">
        <v>11</v>
      </c>
      <c r="AB45" s="129">
        <f t="shared" si="15"/>
        <v>51</v>
      </c>
      <c r="AC45" s="129">
        <v>44</v>
      </c>
      <c r="AD45" s="129">
        <v>5</v>
      </c>
      <c r="AE45" s="129">
        <f t="shared" si="16"/>
        <v>49</v>
      </c>
      <c r="AF45" s="129">
        <v>62</v>
      </c>
      <c r="AG45" s="129">
        <v>10</v>
      </c>
      <c r="AH45" s="129">
        <v>0</v>
      </c>
      <c r="AI45" s="129">
        <v>0</v>
      </c>
      <c r="AJ45" s="129">
        <f t="shared" si="17"/>
        <v>72</v>
      </c>
      <c r="AK45" s="129">
        <v>9</v>
      </c>
      <c r="AL45" s="85">
        <v>9</v>
      </c>
      <c r="AM45" s="129">
        <v>9</v>
      </c>
      <c r="AN45" s="352"/>
    </row>
    <row r="46" spans="1:40" ht="15.75" customHeight="1">
      <c r="A46" s="85" t="s">
        <v>77</v>
      </c>
      <c r="B46" s="85">
        <v>1093</v>
      </c>
      <c r="C46" s="85">
        <v>501</v>
      </c>
      <c r="D46" s="85">
        <v>866</v>
      </c>
      <c r="E46" s="85">
        <v>384</v>
      </c>
      <c r="F46" s="85">
        <v>323</v>
      </c>
      <c r="G46" s="85">
        <v>127</v>
      </c>
      <c r="H46" s="85">
        <v>339</v>
      </c>
      <c r="I46" s="85">
        <v>128</v>
      </c>
      <c r="J46" s="88">
        <f aca="true" t="shared" si="18" ref="J46:J52">B46+D46+F46+H46</f>
        <v>2621</v>
      </c>
      <c r="K46" s="88">
        <f aca="true" t="shared" si="19" ref="K46:K52">+C46+E46+G46+I46</f>
        <v>1140</v>
      </c>
      <c r="L46" s="85" t="s">
        <v>77</v>
      </c>
      <c r="M46" s="85">
        <v>173</v>
      </c>
      <c r="N46" s="85">
        <v>81</v>
      </c>
      <c r="O46" s="85">
        <v>29</v>
      </c>
      <c r="P46" s="85">
        <v>14</v>
      </c>
      <c r="Q46" s="85">
        <v>40</v>
      </c>
      <c r="R46" s="85">
        <v>5</v>
      </c>
      <c r="S46" s="85">
        <v>73</v>
      </c>
      <c r="T46" s="85">
        <v>28</v>
      </c>
      <c r="U46" s="88">
        <f aca="true" t="shared" si="20" ref="U46:U52">M46+O46+Q46+S46</f>
        <v>315</v>
      </c>
      <c r="V46" s="88">
        <f aca="true" t="shared" si="21" ref="V46:V52">N46+P46+R46+T46</f>
        <v>128</v>
      </c>
      <c r="W46" s="85" t="s">
        <v>77</v>
      </c>
      <c r="X46" s="85">
        <v>19</v>
      </c>
      <c r="Y46" s="85">
        <v>17</v>
      </c>
      <c r="Z46" s="85">
        <v>10</v>
      </c>
      <c r="AA46" s="85">
        <v>11</v>
      </c>
      <c r="AB46" s="85">
        <f t="shared" si="15"/>
        <v>57</v>
      </c>
      <c r="AC46" s="85">
        <v>45</v>
      </c>
      <c r="AD46" s="85">
        <v>12</v>
      </c>
      <c r="AE46" s="85">
        <f t="shared" si="16"/>
        <v>57</v>
      </c>
      <c r="AF46" s="85">
        <v>100</v>
      </c>
      <c r="AG46" s="85">
        <v>3</v>
      </c>
      <c r="AH46" s="85">
        <v>0</v>
      </c>
      <c r="AI46" s="85">
        <v>1</v>
      </c>
      <c r="AJ46" s="85">
        <f t="shared" si="17"/>
        <v>104</v>
      </c>
      <c r="AK46" s="85">
        <v>7</v>
      </c>
      <c r="AL46" s="85">
        <f aca="true" t="shared" si="22" ref="AL46:AL52">+AM46+AN46</f>
        <v>9</v>
      </c>
      <c r="AM46" s="85">
        <v>9</v>
      </c>
      <c r="AN46" s="89"/>
    </row>
    <row r="47" spans="1:40" ht="15.75" customHeight="1">
      <c r="A47" s="173" t="s">
        <v>78</v>
      </c>
      <c r="B47" s="85">
        <v>1647</v>
      </c>
      <c r="C47" s="85">
        <v>718</v>
      </c>
      <c r="D47" s="85">
        <v>1255</v>
      </c>
      <c r="E47" s="85">
        <v>562</v>
      </c>
      <c r="F47" s="85">
        <v>734</v>
      </c>
      <c r="G47" s="85">
        <v>314</v>
      </c>
      <c r="H47" s="85">
        <v>569</v>
      </c>
      <c r="I47" s="85">
        <v>249</v>
      </c>
      <c r="J47" s="88">
        <f t="shared" si="18"/>
        <v>4205</v>
      </c>
      <c r="K47" s="88">
        <f t="shared" si="19"/>
        <v>1843</v>
      </c>
      <c r="L47" s="173" t="s">
        <v>78</v>
      </c>
      <c r="M47" s="85">
        <v>437</v>
      </c>
      <c r="N47" s="85">
        <v>208</v>
      </c>
      <c r="O47" s="85">
        <v>111</v>
      </c>
      <c r="P47" s="85">
        <v>49</v>
      </c>
      <c r="Q47" s="85">
        <v>178</v>
      </c>
      <c r="R47" s="85">
        <v>73</v>
      </c>
      <c r="S47" s="85">
        <v>117</v>
      </c>
      <c r="T47" s="85">
        <v>57</v>
      </c>
      <c r="U47" s="88">
        <f t="shared" si="20"/>
        <v>843</v>
      </c>
      <c r="V47" s="88">
        <f t="shared" si="21"/>
        <v>387</v>
      </c>
      <c r="W47" s="173" t="s">
        <v>78</v>
      </c>
      <c r="X47" s="85">
        <v>30</v>
      </c>
      <c r="Y47" s="85">
        <v>23</v>
      </c>
      <c r="Z47" s="85">
        <v>18</v>
      </c>
      <c r="AA47" s="85">
        <v>13</v>
      </c>
      <c r="AB47" s="85">
        <f t="shared" si="15"/>
        <v>84</v>
      </c>
      <c r="AC47" s="85">
        <v>61</v>
      </c>
      <c r="AD47" s="85">
        <v>15</v>
      </c>
      <c r="AE47" s="85">
        <f t="shared" si="16"/>
        <v>76</v>
      </c>
      <c r="AF47" s="85">
        <v>112</v>
      </c>
      <c r="AG47" s="85">
        <v>19</v>
      </c>
      <c r="AH47" s="85">
        <v>0</v>
      </c>
      <c r="AI47" s="85">
        <v>0</v>
      </c>
      <c r="AJ47" s="85">
        <f t="shared" si="17"/>
        <v>131</v>
      </c>
      <c r="AK47" s="85">
        <v>17</v>
      </c>
      <c r="AL47" s="85">
        <f t="shared" si="22"/>
        <v>8</v>
      </c>
      <c r="AM47" s="85">
        <v>8</v>
      </c>
      <c r="AN47" s="89"/>
    </row>
    <row r="48" spans="1:40" ht="15.75" customHeight="1">
      <c r="A48" s="85" t="s">
        <v>79</v>
      </c>
      <c r="B48" s="85">
        <v>568</v>
      </c>
      <c r="C48" s="85">
        <v>294</v>
      </c>
      <c r="D48" s="85">
        <v>620</v>
      </c>
      <c r="E48" s="85">
        <v>336</v>
      </c>
      <c r="F48" s="85">
        <v>483</v>
      </c>
      <c r="G48" s="85">
        <v>234</v>
      </c>
      <c r="H48" s="85">
        <v>497</v>
      </c>
      <c r="I48" s="85">
        <v>277</v>
      </c>
      <c r="J48" s="88">
        <f t="shared" si="18"/>
        <v>2168</v>
      </c>
      <c r="K48" s="88">
        <f t="shared" si="19"/>
        <v>1141</v>
      </c>
      <c r="L48" s="85" t="s">
        <v>79</v>
      </c>
      <c r="M48" s="85">
        <v>137</v>
      </c>
      <c r="N48" s="85">
        <v>76</v>
      </c>
      <c r="O48" s="85">
        <v>45</v>
      </c>
      <c r="P48" s="85">
        <v>31</v>
      </c>
      <c r="Q48" s="85">
        <v>48</v>
      </c>
      <c r="R48" s="85">
        <v>20</v>
      </c>
      <c r="S48" s="85">
        <v>76</v>
      </c>
      <c r="T48" s="85">
        <v>56</v>
      </c>
      <c r="U48" s="88">
        <f t="shared" si="20"/>
        <v>306</v>
      </c>
      <c r="V48" s="88">
        <f t="shared" si="21"/>
        <v>183</v>
      </c>
      <c r="W48" s="85" t="s">
        <v>79</v>
      </c>
      <c r="X48" s="85">
        <v>14</v>
      </c>
      <c r="Y48" s="85">
        <v>11</v>
      </c>
      <c r="Z48" s="85">
        <v>9</v>
      </c>
      <c r="AA48" s="85">
        <v>10</v>
      </c>
      <c r="AB48" s="85">
        <f t="shared" si="15"/>
        <v>44</v>
      </c>
      <c r="AC48" s="85">
        <v>41</v>
      </c>
      <c r="AD48" s="85">
        <v>0</v>
      </c>
      <c r="AE48" s="85">
        <f t="shared" si="16"/>
        <v>41</v>
      </c>
      <c r="AF48" s="85">
        <v>66</v>
      </c>
      <c r="AG48" s="85">
        <v>4</v>
      </c>
      <c r="AH48" s="85">
        <v>0</v>
      </c>
      <c r="AI48" s="85">
        <v>0</v>
      </c>
      <c r="AJ48" s="85">
        <f t="shared" si="17"/>
        <v>70</v>
      </c>
      <c r="AK48" s="85">
        <v>18</v>
      </c>
      <c r="AL48" s="85">
        <f t="shared" si="22"/>
        <v>2</v>
      </c>
      <c r="AM48" s="85">
        <v>2</v>
      </c>
      <c r="AN48" s="89"/>
    </row>
    <row r="49" spans="1:40" ht="15.75" customHeight="1">
      <c r="A49" s="85" t="s">
        <v>80</v>
      </c>
      <c r="B49" s="85">
        <v>588</v>
      </c>
      <c r="C49" s="85">
        <v>315</v>
      </c>
      <c r="D49" s="85">
        <v>359</v>
      </c>
      <c r="E49" s="85">
        <v>183</v>
      </c>
      <c r="F49" s="85">
        <v>207</v>
      </c>
      <c r="G49" s="85">
        <v>90</v>
      </c>
      <c r="H49" s="85">
        <v>187</v>
      </c>
      <c r="I49" s="85">
        <v>96</v>
      </c>
      <c r="J49" s="88">
        <f t="shared" si="18"/>
        <v>1341</v>
      </c>
      <c r="K49" s="88">
        <f t="shared" si="19"/>
        <v>684</v>
      </c>
      <c r="L49" s="85" t="s">
        <v>80</v>
      </c>
      <c r="M49" s="85">
        <v>142</v>
      </c>
      <c r="N49" s="85">
        <v>74</v>
      </c>
      <c r="O49" s="85">
        <v>16</v>
      </c>
      <c r="P49" s="85">
        <v>9</v>
      </c>
      <c r="Q49" s="85">
        <v>20</v>
      </c>
      <c r="R49" s="85">
        <v>11</v>
      </c>
      <c r="S49" s="85">
        <v>47</v>
      </c>
      <c r="T49" s="85">
        <v>24</v>
      </c>
      <c r="U49" s="88">
        <f t="shared" si="20"/>
        <v>225</v>
      </c>
      <c r="V49" s="88">
        <f t="shared" si="21"/>
        <v>118</v>
      </c>
      <c r="W49" s="85" t="s">
        <v>80</v>
      </c>
      <c r="X49" s="85">
        <v>12</v>
      </c>
      <c r="Y49" s="85">
        <v>9</v>
      </c>
      <c r="Z49" s="85">
        <v>8</v>
      </c>
      <c r="AA49" s="85">
        <v>6</v>
      </c>
      <c r="AB49" s="85">
        <f t="shared" si="15"/>
        <v>35</v>
      </c>
      <c r="AC49" s="85">
        <v>22</v>
      </c>
      <c r="AD49" s="85">
        <v>12</v>
      </c>
      <c r="AE49" s="85">
        <f t="shared" si="16"/>
        <v>34</v>
      </c>
      <c r="AF49" s="85">
        <v>24</v>
      </c>
      <c r="AG49" s="85">
        <v>14</v>
      </c>
      <c r="AH49" s="85">
        <v>0</v>
      </c>
      <c r="AI49" s="85">
        <v>1</v>
      </c>
      <c r="AJ49" s="85">
        <f t="shared" si="17"/>
        <v>39</v>
      </c>
      <c r="AK49" s="85">
        <v>2</v>
      </c>
      <c r="AL49" s="85">
        <f t="shared" si="22"/>
        <v>7</v>
      </c>
      <c r="AM49" s="85">
        <v>7</v>
      </c>
      <c r="AN49" s="89"/>
    </row>
    <row r="50" spans="1:40" ht="15.75" customHeight="1">
      <c r="A50" s="173" t="s">
        <v>411</v>
      </c>
      <c r="B50" s="85">
        <v>617</v>
      </c>
      <c r="C50" s="85">
        <v>309</v>
      </c>
      <c r="D50" s="85">
        <v>451</v>
      </c>
      <c r="E50" s="85">
        <v>253</v>
      </c>
      <c r="F50" s="85">
        <v>348</v>
      </c>
      <c r="G50" s="85">
        <v>191</v>
      </c>
      <c r="H50" s="85">
        <v>330</v>
      </c>
      <c r="I50" s="85">
        <v>162</v>
      </c>
      <c r="J50" s="88">
        <f t="shared" si="18"/>
        <v>1746</v>
      </c>
      <c r="K50" s="88">
        <f t="shared" si="19"/>
        <v>915</v>
      </c>
      <c r="L50" s="173" t="s">
        <v>411</v>
      </c>
      <c r="M50" s="85">
        <v>60</v>
      </c>
      <c r="N50" s="85">
        <v>22</v>
      </c>
      <c r="O50" s="85">
        <v>67</v>
      </c>
      <c r="P50" s="85">
        <v>26</v>
      </c>
      <c r="Q50" s="85">
        <v>26</v>
      </c>
      <c r="R50" s="85">
        <v>10</v>
      </c>
      <c r="S50" s="85">
        <v>65</v>
      </c>
      <c r="T50" s="85">
        <v>28</v>
      </c>
      <c r="U50" s="88">
        <f t="shared" si="20"/>
        <v>218</v>
      </c>
      <c r="V50" s="88">
        <f t="shared" si="21"/>
        <v>86</v>
      </c>
      <c r="W50" s="173" t="s">
        <v>411</v>
      </c>
      <c r="X50" s="85">
        <v>11</v>
      </c>
      <c r="Y50" s="85">
        <v>9</v>
      </c>
      <c r="Z50" s="85">
        <v>6</v>
      </c>
      <c r="AA50" s="85">
        <v>6</v>
      </c>
      <c r="AB50" s="85">
        <f t="shared" si="15"/>
        <v>32</v>
      </c>
      <c r="AC50" s="85">
        <v>28</v>
      </c>
      <c r="AD50" s="85">
        <v>1</v>
      </c>
      <c r="AE50" s="85">
        <f t="shared" si="16"/>
        <v>29</v>
      </c>
      <c r="AF50" s="85">
        <v>31</v>
      </c>
      <c r="AG50" s="85">
        <v>17</v>
      </c>
      <c r="AH50" s="85">
        <v>0</v>
      </c>
      <c r="AI50" s="85">
        <v>1</v>
      </c>
      <c r="AJ50" s="129">
        <f t="shared" si="17"/>
        <v>49</v>
      </c>
      <c r="AK50" s="85">
        <v>6</v>
      </c>
      <c r="AL50" s="85">
        <f t="shared" si="22"/>
        <v>4</v>
      </c>
      <c r="AM50" s="85">
        <v>4</v>
      </c>
      <c r="AN50" s="89"/>
    </row>
    <row r="51" spans="1:40" ht="15.75" customHeight="1">
      <c r="A51" s="129" t="s">
        <v>82</v>
      </c>
      <c r="B51" s="85">
        <v>1597</v>
      </c>
      <c r="C51" s="85">
        <v>702</v>
      </c>
      <c r="D51" s="85">
        <v>1123</v>
      </c>
      <c r="E51" s="85">
        <v>478</v>
      </c>
      <c r="F51" s="85">
        <v>422</v>
      </c>
      <c r="G51" s="85">
        <v>158</v>
      </c>
      <c r="H51" s="85">
        <v>394</v>
      </c>
      <c r="I51" s="85">
        <v>115</v>
      </c>
      <c r="J51" s="88">
        <v>3536</v>
      </c>
      <c r="K51" s="88">
        <v>1453</v>
      </c>
      <c r="L51" s="85" t="s">
        <v>82</v>
      </c>
      <c r="M51" s="85">
        <v>303</v>
      </c>
      <c r="N51" s="85">
        <v>126</v>
      </c>
      <c r="O51" s="85">
        <v>152</v>
      </c>
      <c r="P51" s="85">
        <v>75</v>
      </c>
      <c r="Q51" s="85">
        <v>75</v>
      </c>
      <c r="R51" s="85">
        <v>25</v>
      </c>
      <c r="S51" s="85">
        <v>59</v>
      </c>
      <c r="T51" s="85">
        <v>12</v>
      </c>
      <c r="U51" s="88">
        <v>589</v>
      </c>
      <c r="V51" s="88">
        <v>238</v>
      </c>
      <c r="W51" s="129" t="s">
        <v>82</v>
      </c>
      <c r="X51" s="129">
        <v>30</v>
      </c>
      <c r="Y51" s="129">
        <v>22</v>
      </c>
      <c r="Z51" s="129">
        <v>14</v>
      </c>
      <c r="AA51" s="129">
        <v>13</v>
      </c>
      <c r="AB51" s="129">
        <v>54</v>
      </c>
      <c r="AC51" s="129">
        <v>65</v>
      </c>
      <c r="AD51" s="129">
        <v>15</v>
      </c>
      <c r="AE51" s="129">
        <f t="shared" si="16"/>
        <v>80</v>
      </c>
      <c r="AF51" s="129">
        <v>85</v>
      </c>
      <c r="AG51" s="129">
        <v>9</v>
      </c>
      <c r="AH51" s="129">
        <v>0</v>
      </c>
      <c r="AI51" s="129">
        <v>0</v>
      </c>
      <c r="AJ51" s="129">
        <f t="shared" si="17"/>
        <v>94</v>
      </c>
      <c r="AK51" s="129">
        <v>13</v>
      </c>
      <c r="AL51" s="129">
        <f t="shared" si="22"/>
        <v>13</v>
      </c>
      <c r="AM51" s="129">
        <v>13</v>
      </c>
      <c r="AN51" s="89"/>
    </row>
    <row r="52" spans="1:40" ht="15.75" customHeight="1">
      <c r="A52" s="85" t="s">
        <v>83</v>
      </c>
      <c r="B52" s="85">
        <v>843</v>
      </c>
      <c r="C52" s="85">
        <v>362</v>
      </c>
      <c r="D52" s="85">
        <v>743</v>
      </c>
      <c r="E52" s="85">
        <v>307</v>
      </c>
      <c r="F52" s="85">
        <v>207</v>
      </c>
      <c r="G52" s="85">
        <v>72</v>
      </c>
      <c r="H52" s="85">
        <v>268</v>
      </c>
      <c r="I52" s="85">
        <v>81</v>
      </c>
      <c r="J52" s="88">
        <f t="shared" si="18"/>
        <v>2061</v>
      </c>
      <c r="K52" s="88">
        <f t="shared" si="19"/>
        <v>822</v>
      </c>
      <c r="L52" s="85" t="s">
        <v>83</v>
      </c>
      <c r="M52" s="85">
        <v>132</v>
      </c>
      <c r="N52" s="85">
        <v>74</v>
      </c>
      <c r="O52" s="85">
        <v>20</v>
      </c>
      <c r="P52" s="85">
        <v>7</v>
      </c>
      <c r="Q52" s="85">
        <v>23</v>
      </c>
      <c r="R52" s="85">
        <v>10</v>
      </c>
      <c r="S52" s="85">
        <v>47</v>
      </c>
      <c r="T52" s="85">
        <v>14</v>
      </c>
      <c r="U52" s="88">
        <f t="shared" si="20"/>
        <v>222</v>
      </c>
      <c r="V52" s="88">
        <f t="shared" si="21"/>
        <v>105</v>
      </c>
      <c r="W52" s="85" t="s">
        <v>83</v>
      </c>
      <c r="X52" s="85">
        <v>19</v>
      </c>
      <c r="Y52" s="85">
        <v>15</v>
      </c>
      <c r="Z52" s="85">
        <v>9</v>
      </c>
      <c r="AA52" s="85">
        <v>9</v>
      </c>
      <c r="AB52" s="85">
        <f t="shared" si="15"/>
        <v>52</v>
      </c>
      <c r="AC52" s="85">
        <v>34</v>
      </c>
      <c r="AD52" s="85">
        <v>8</v>
      </c>
      <c r="AE52" s="85">
        <f t="shared" si="16"/>
        <v>42</v>
      </c>
      <c r="AF52" s="85">
        <v>73</v>
      </c>
      <c r="AG52" s="85">
        <v>4</v>
      </c>
      <c r="AH52" s="85">
        <v>0</v>
      </c>
      <c r="AI52" s="85">
        <v>0</v>
      </c>
      <c r="AJ52" s="85">
        <f t="shared" si="17"/>
        <v>77</v>
      </c>
      <c r="AK52" s="85">
        <v>3</v>
      </c>
      <c r="AL52" s="85">
        <f t="shared" si="22"/>
        <v>8</v>
      </c>
      <c r="AM52" s="85">
        <v>8</v>
      </c>
      <c r="AN52" s="89"/>
    </row>
    <row r="53" spans="1:40" ht="9" customHeight="1">
      <c r="A53" s="164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64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64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</row>
    <row r="55" spans="1:40" ht="12" customHeight="1">
      <c r="A55" s="122" t="s">
        <v>317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 t="s">
        <v>321</v>
      </c>
      <c r="M55" s="122"/>
      <c r="N55" s="122"/>
      <c r="O55" s="122"/>
      <c r="P55" s="122"/>
      <c r="Q55" s="122"/>
      <c r="R55" s="122"/>
      <c r="S55" s="122"/>
      <c r="T55" s="130"/>
      <c r="U55" s="122"/>
      <c r="V55" s="122"/>
      <c r="W55" s="122" t="s">
        <v>243</v>
      </c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</row>
    <row r="56" spans="1:40" ht="12" customHeight="1">
      <c r="A56" s="122" t="s">
        <v>415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 t="s">
        <v>415</v>
      </c>
      <c r="M56" s="122"/>
      <c r="N56" s="122"/>
      <c r="O56" s="122"/>
      <c r="P56" s="122"/>
      <c r="Q56" s="122"/>
      <c r="R56" s="122"/>
      <c r="S56" s="122"/>
      <c r="T56" s="130"/>
      <c r="U56" s="122"/>
      <c r="V56" s="122"/>
      <c r="W56" s="122" t="s">
        <v>424</v>
      </c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</row>
    <row r="57" spans="1:40" ht="12.75">
      <c r="A57" s="122" t="s">
        <v>401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22" t="s">
        <v>401</v>
      </c>
      <c r="M57" s="130"/>
      <c r="N57" s="130"/>
      <c r="O57" s="130"/>
      <c r="P57" s="130"/>
      <c r="Q57" s="130"/>
      <c r="R57" s="130"/>
      <c r="S57" s="130"/>
      <c r="T57" s="130"/>
      <c r="U57" s="168"/>
      <c r="V57" s="130"/>
      <c r="W57" s="122" t="s">
        <v>401</v>
      </c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</row>
    <row r="58" spans="2:23" ht="12.75">
      <c r="B58"/>
      <c r="C58"/>
      <c r="D58"/>
      <c r="E58"/>
      <c r="F58"/>
      <c r="G58"/>
      <c r="H58"/>
      <c r="I58"/>
      <c r="L58" s="167"/>
      <c r="U58" s="169"/>
      <c r="W58" s="128"/>
    </row>
    <row r="59" spans="1:39" ht="12.75">
      <c r="A59" s="161" t="s">
        <v>537</v>
      </c>
      <c r="H59" s="128" t="s">
        <v>298</v>
      </c>
      <c r="L59" s="161" t="s">
        <v>537</v>
      </c>
      <c r="S59" s="128" t="s">
        <v>298</v>
      </c>
      <c r="U59" s="169"/>
      <c r="W59" s="161" t="s">
        <v>537</v>
      </c>
      <c r="AM59" s="128" t="s">
        <v>298</v>
      </c>
    </row>
    <row r="61" spans="1:40" s="448" customFormat="1" ht="19.5" customHeight="1">
      <c r="A61" s="445"/>
      <c r="B61" s="184" t="s">
        <v>268</v>
      </c>
      <c r="C61" s="185"/>
      <c r="D61" s="184" t="s">
        <v>269</v>
      </c>
      <c r="E61" s="185"/>
      <c r="F61" s="184" t="s">
        <v>270</v>
      </c>
      <c r="G61" s="185"/>
      <c r="H61" s="184" t="s">
        <v>271</v>
      </c>
      <c r="I61" s="185"/>
      <c r="J61" s="184" t="s">
        <v>259</v>
      </c>
      <c r="K61" s="185"/>
      <c r="L61" s="445"/>
      <c r="M61" s="184" t="s">
        <v>268</v>
      </c>
      <c r="N61" s="185"/>
      <c r="O61" s="184" t="s">
        <v>269</v>
      </c>
      <c r="P61" s="185"/>
      <c r="Q61" s="184" t="s">
        <v>270</v>
      </c>
      <c r="R61" s="185"/>
      <c r="S61" s="184" t="s">
        <v>271</v>
      </c>
      <c r="T61" s="185"/>
      <c r="U61" s="184" t="s">
        <v>259</v>
      </c>
      <c r="V61" s="185"/>
      <c r="W61" s="419"/>
      <c r="X61" s="537" t="s">
        <v>132</v>
      </c>
      <c r="Y61" s="538"/>
      <c r="Z61" s="538"/>
      <c r="AA61" s="538"/>
      <c r="AB61" s="539"/>
      <c r="AC61" s="412" t="s">
        <v>5</v>
      </c>
      <c r="AD61" s="411"/>
      <c r="AE61" s="412"/>
      <c r="AF61" s="412" t="s">
        <v>534</v>
      </c>
      <c r="AG61" s="413"/>
      <c r="AH61" s="411"/>
      <c r="AI61" s="414"/>
      <c r="AJ61" s="421"/>
      <c r="AK61" s="399" t="s">
        <v>385</v>
      </c>
      <c r="AL61" s="412" t="s">
        <v>386</v>
      </c>
      <c r="AM61" s="400"/>
      <c r="AN61" s="417"/>
    </row>
    <row r="62" spans="1:40" s="487" customFormat="1" ht="25.5" customHeight="1">
      <c r="A62" s="232" t="s">
        <v>416</v>
      </c>
      <c r="B62" s="237" t="s">
        <v>532</v>
      </c>
      <c r="C62" s="237" t="s">
        <v>265</v>
      </c>
      <c r="D62" s="237" t="s">
        <v>532</v>
      </c>
      <c r="E62" s="237" t="s">
        <v>265</v>
      </c>
      <c r="F62" s="237" t="s">
        <v>532</v>
      </c>
      <c r="G62" s="237" t="s">
        <v>265</v>
      </c>
      <c r="H62" s="237" t="s">
        <v>532</v>
      </c>
      <c r="I62" s="237" t="s">
        <v>265</v>
      </c>
      <c r="J62" s="237" t="s">
        <v>532</v>
      </c>
      <c r="K62" s="237" t="s">
        <v>265</v>
      </c>
      <c r="L62" s="232" t="s">
        <v>416</v>
      </c>
      <c r="M62" s="237" t="s">
        <v>532</v>
      </c>
      <c r="N62" s="237" t="s">
        <v>265</v>
      </c>
      <c r="O62" s="237" t="s">
        <v>532</v>
      </c>
      <c r="P62" s="237" t="s">
        <v>265</v>
      </c>
      <c r="Q62" s="237" t="s">
        <v>532</v>
      </c>
      <c r="R62" s="237" t="s">
        <v>265</v>
      </c>
      <c r="S62" s="237" t="s">
        <v>532</v>
      </c>
      <c r="T62" s="237" t="s">
        <v>265</v>
      </c>
      <c r="U62" s="237" t="s">
        <v>532</v>
      </c>
      <c r="V62" s="237" t="s">
        <v>265</v>
      </c>
      <c r="W62" s="486" t="s">
        <v>416</v>
      </c>
      <c r="X62" s="449" t="s">
        <v>272</v>
      </c>
      <c r="Y62" s="449" t="s">
        <v>273</v>
      </c>
      <c r="Z62" s="449" t="s">
        <v>274</v>
      </c>
      <c r="AA62" s="449" t="s">
        <v>275</v>
      </c>
      <c r="AB62" s="450" t="s">
        <v>259</v>
      </c>
      <c r="AC62" s="377" t="s">
        <v>393</v>
      </c>
      <c r="AD62" s="377" t="s">
        <v>394</v>
      </c>
      <c r="AE62" s="347" t="s">
        <v>392</v>
      </c>
      <c r="AF62" s="377" t="s">
        <v>533</v>
      </c>
      <c r="AG62" s="347" t="s">
        <v>395</v>
      </c>
      <c r="AH62" s="347" t="s">
        <v>276</v>
      </c>
      <c r="AI62" s="347" t="s">
        <v>396</v>
      </c>
      <c r="AJ62" s="348" t="s">
        <v>397</v>
      </c>
      <c r="AK62" s="349" t="s">
        <v>128</v>
      </c>
      <c r="AL62" s="379" t="s">
        <v>143</v>
      </c>
      <c r="AM62" s="349" t="s">
        <v>138</v>
      </c>
      <c r="AN62" s="379" t="s">
        <v>144</v>
      </c>
    </row>
    <row r="63" spans="1:40" ht="12.75">
      <c r="A63" s="85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5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5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</row>
    <row r="64" spans="1:40" s="26" customFormat="1" ht="12.75">
      <c r="A64" s="9" t="s">
        <v>267</v>
      </c>
      <c r="B64" s="17">
        <f aca="true" t="shared" si="23" ref="B64:K64">SUM(B66:B88)</f>
        <v>25556</v>
      </c>
      <c r="C64" s="17">
        <f t="shared" si="23"/>
        <v>12590</v>
      </c>
      <c r="D64" s="17">
        <f t="shared" si="23"/>
        <v>14330</v>
      </c>
      <c r="E64" s="17">
        <f t="shared" si="23"/>
        <v>7134</v>
      </c>
      <c r="F64" s="17">
        <f t="shared" si="23"/>
        <v>10503</v>
      </c>
      <c r="G64" s="17">
        <f t="shared" si="23"/>
        <v>5100</v>
      </c>
      <c r="H64" s="17">
        <f t="shared" si="23"/>
        <v>10389</v>
      </c>
      <c r="I64" s="17">
        <f t="shared" si="23"/>
        <v>4863</v>
      </c>
      <c r="J64" s="17">
        <f t="shared" si="23"/>
        <v>60778</v>
      </c>
      <c r="K64" s="17">
        <f t="shared" si="23"/>
        <v>29687</v>
      </c>
      <c r="L64" s="9" t="s">
        <v>267</v>
      </c>
      <c r="M64" s="17">
        <f aca="true" t="shared" si="24" ref="M64:V64">SUM(M66:M88)</f>
        <v>3358</v>
      </c>
      <c r="N64" s="17">
        <f t="shared" si="24"/>
        <v>1608</v>
      </c>
      <c r="O64" s="17">
        <f t="shared" si="24"/>
        <v>1359</v>
      </c>
      <c r="P64" s="17">
        <f t="shared" si="24"/>
        <v>691</v>
      </c>
      <c r="Q64" s="17">
        <f t="shared" si="24"/>
        <v>1658</v>
      </c>
      <c r="R64" s="17">
        <f t="shared" si="24"/>
        <v>849</v>
      </c>
      <c r="S64" s="17">
        <f t="shared" si="24"/>
        <v>2710</v>
      </c>
      <c r="T64" s="17">
        <f t="shared" si="24"/>
        <v>1381</v>
      </c>
      <c r="U64" s="17">
        <f t="shared" si="24"/>
        <v>9085</v>
      </c>
      <c r="V64" s="17">
        <f t="shared" si="24"/>
        <v>4529</v>
      </c>
      <c r="W64" s="9" t="s">
        <v>267</v>
      </c>
      <c r="X64" s="17">
        <f aca="true" t="shared" si="25" ref="X64:AN64">SUM(X66:X88)</f>
        <v>492</v>
      </c>
      <c r="Y64" s="17">
        <f t="shared" si="25"/>
        <v>311</v>
      </c>
      <c r="Z64" s="17">
        <f t="shared" si="25"/>
        <v>271</v>
      </c>
      <c r="AA64" s="17">
        <f t="shared" si="25"/>
        <v>265</v>
      </c>
      <c r="AB64" s="17">
        <f t="shared" si="25"/>
        <v>1339</v>
      </c>
      <c r="AC64" s="17">
        <f t="shared" si="25"/>
        <v>1078</v>
      </c>
      <c r="AD64" s="17">
        <f t="shared" si="25"/>
        <v>175</v>
      </c>
      <c r="AE64" s="17">
        <f t="shared" si="25"/>
        <v>1253</v>
      </c>
      <c r="AF64" s="17">
        <f t="shared" si="25"/>
        <v>1441</v>
      </c>
      <c r="AG64" s="17">
        <f t="shared" si="25"/>
        <v>423</v>
      </c>
      <c r="AH64" s="17">
        <f t="shared" si="25"/>
        <v>84</v>
      </c>
      <c r="AI64" s="17">
        <f t="shared" si="25"/>
        <v>39</v>
      </c>
      <c r="AJ64" s="17">
        <f t="shared" si="25"/>
        <v>1987</v>
      </c>
      <c r="AK64" s="17">
        <f t="shared" si="25"/>
        <v>557</v>
      </c>
      <c r="AL64" s="17">
        <f t="shared" si="25"/>
        <v>213</v>
      </c>
      <c r="AM64" s="17">
        <f t="shared" si="25"/>
        <v>211</v>
      </c>
      <c r="AN64" s="17">
        <f t="shared" si="25"/>
        <v>2</v>
      </c>
    </row>
    <row r="65" spans="1:40" s="26" customFormat="1" ht="12.75">
      <c r="A65" s="9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9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9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</row>
    <row r="66" spans="1:40" ht="14.25" customHeight="1">
      <c r="A66" s="85" t="s">
        <v>103</v>
      </c>
      <c r="B66" s="85">
        <v>2013</v>
      </c>
      <c r="C66" s="85">
        <v>1197</v>
      </c>
      <c r="D66" s="85">
        <v>1134</v>
      </c>
      <c r="E66" s="85">
        <v>626</v>
      </c>
      <c r="F66" s="85">
        <v>776</v>
      </c>
      <c r="G66" s="85">
        <v>408</v>
      </c>
      <c r="H66" s="85">
        <v>611</v>
      </c>
      <c r="I66" s="85">
        <v>313</v>
      </c>
      <c r="J66" s="88">
        <f>B66+D66+F66+H66</f>
        <v>4534</v>
      </c>
      <c r="K66" s="86">
        <f>+C66+E66+G66+I66</f>
        <v>2544</v>
      </c>
      <c r="L66" s="85" t="s">
        <v>103</v>
      </c>
      <c r="M66" s="85">
        <v>309</v>
      </c>
      <c r="N66" s="85">
        <v>159</v>
      </c>
      <c r="O66" s="85">
        <v>66</v>
      </c>
      <c r="P66" s="85">
        <v>30</v>
      </c>
      <c r="Q66" s="85">
        <v>111</v>
      </c>
      <c r="R66" s="85">
        <v>50</v>
      </c>
      <c r="S66" s="85">
        <v>93</v>
      </c>
      <c r="T66" s="85">
        <v>44</v>
      </c>
      <c r="U66" s="88">
        <f>M66+O66+Q66+S66</f>
        <v>579</v>
      </c>
      <c r="V66" s="88">
        <f>N66+P66+R66+T66</f>
        <v>283</v>
      </c>
      <c r="W66" s="85" t="s">
        <v>103</v>
      </c>
      <c r="X66" s="85">
        <v>38</v>
      </c>
      <c r="Y66" s="85">
        <v>21</v>
      </c>
      <c r="Z66" s="85">
        <v>16</v>
      </c>
      <c r="AA66" s="85">
        <v>15</v>
      </c>
      <c r="AB66" s="85">
        <f aca="true" t="shared" si="26" ref="AB66:AB88">SUM(X66:AA66)</f>
        <v>90</v>
      </c>
      <c r="AC66" s="85">
        <v>85</v>
      </c>
      <c r="AD66" s="85">
        <v>10</v>
      </c>
      <c r="AE66" s="85">
        <f>+AC66+AD66</f>
        <v>95</v>
      </c>
      <c r="AF66" s="85">
        <v>96</v>
      </c>
      <c r="AG66" s="85">
        <v>46</v>
      </c>
      <c r="AH66" s="85">
        <v>2</v>
      </c>
      <c r="AI66" s="85">
        <v>4</v>
      </c>
      <c r="AJ66" s="85">
        <f aca="true" t="shared" si="27" ref="AJ66:AJ88">+AF66+AG66+AH66+AI66</f>
        <v>148</v>
      </c>
      <c r="AK66" s="85">
        <v>18</v>
      </c>
      <c r="AL66" s="85">
        <f aca="true" t="shared" si="28" ref="AL66:AL88">+AM66+AN66</f>
        <v>14</v>
      </c>
      <c r="AM66" s="85">
        <v>14</v>
      </c>
      <c r="AN66" s="89"/>
    </row>
    <row r="67" spans="1:40" ht="14.25" customHeight="1">
      <c r="A67" s="85" t="s">
        <v>104</v>
      </c>
      <c r="B67" s="85">
        <v>872</v>
      </c>
      <c r="C67" s="85">
        <v>468</v>
      </c>
      <c r="D67" s="85">
        <v>543</v>
      </c>
      <c r="E67" s="85">
        <v>305</v>
      </c>
      <c r="F67" s="85">
        <v>332</v>
      </c>
      <c r="G67" s="85">
        <v>163</v>
      </c>
      <c r="H67" s="85">
        <v>376</v>
      </c>
      <c r="I67" s="85">
        <v>172</v>
      </c>
      <c r="J67" s="88">
        <f>B67+D67+F67+H67</f>
        <v>2123</v>
      </c>
      <c r="K67" s="86">
        <f>+C67+E67+G67+I67</f>
        <v>1108</v>
      </c>
      <c r="L67" s="85" t="s">
        <v>104</v>
      </c>
      <c r="M67" s="85">
        <v>110</v>
      </c>
      <c r="N67" s="85">
        <v>60</v>
      </c>
      <c r="O67" s="85">
        <v>75</v>
      </c>
      <c r="P67" s="85">
        <v>48</v>
      </c>
      <c r="Q67" s="85">
        <v>61</v>
      </c>
      <c r="R67" s="85">
        <v>28</v>
      </c>
      <c r="S67" s="85">
        <v>83</v>
      </c>
      <c r="T67" s="85">
        <v>39</v>
      </c>
      <c r="U67" s="88">
        <f>M67+O67+Q67+S67</f>
        <v>329</v>
      </c>
      <c r="V67" s="88">
        <f>N67+P67+R67+T67</f>
        <v>175</v>
      </c>
      <c r="W67" s="85" t="s">
        <v>104</v>
      </c>
      <c r="X67" s="85">
        <v>19</v>
      </c>
      <c r="Y67" s="85">
        <v>12</v>
      </c>
      <c r="Z67" s="85">
        <v>10</v>
      </c>
      <c r="AA67" s="85">
        <v>10</v>
      </c>
      <c r="AB67" s="85">
        <f t="shared" si="26"/>
        <v>51</v>
      </c>
      <c r="AC67" s="85">
        <v>34</v>
      </c>
      <c r="AD67" s="85">
        <v>6</v>
      </c>
      <c r="AE67" s="85">
        <f>+AC67+AD67</f>
        <v>40</v>
      </c>
      <c r="AF67" s="85">
        <v>57</v>
      </c>
      <c r="AG67" s="85">
        <v>2</v>
      </c>
      <c r="AH67" s="85">
        <v>15</v>
      </c>
      <c r="AI67" s="85">
        <v>0</v>
      </c>
      <c r="AJ67" s="85">
        <f t="shared" si="27"/>
        <v>74</v>
      </c>
      <c r="AK67" s="85">
        <v>18</v>
      </c>
      <c r="AL67" s="85">
        <f t="shared" si="28"/>
        <v>6</v>
      </c>
      <c r="AM67" s="85">
        <v>6</v>
      </c>
      <c r="AN67" s="89"/>
    </row>
    <row r="68" spans="1:40" s="353" customFormat="1" ht="14.25" customHeight="1">
      <c r="A68" s="129" t="s">
        <v>105</v>
      </c>
      <c r="B68" s="129">
        <v>1546</v>
      </c>
      <c r="C68" s="129">
        <v>883</v>
      </c>
      <c r="D68" s="129">
        <v>755</v>
      </c>
      <c r="E68" s="129">
        <v>424</v>
      </c>
      <c r="F68" s="129">
        <v>629</v>
      </c>
      <c r="G68" s="129">
        <v>339</v>
      </c>
      <c r="H68" s="129">
        <v>554</v>
      </c>
      <c r="I68" s="129">
        <v>295</v>
      </c>
      <c r="J68" s="357">
        <v>3484</v>
      </c>
      <c r="K68" s="358">
        <v>1941</v>
      </c>
      <c r="L68" s="129" t="s">
        <v>105</v>
      </c>
      <c r="M68" s="129">
        <v>87</v>
      </c>
      <c r="N68" s="129">
        <v>51</v>
      </c>
      <c r="O68" s="129">
        <v>98</v>
      </c>
      <c r="P68" s="129">
        <v>57</v>
      </c>
      <c r="Q68" s="129">
        <v>82</v>
      </c>
      <c r="R68" s="129">
        <v>50</v>
      </c>
      <c r="S68" s="129">
        <v>116</v>
      </c>
      <c r="T68" s="129">
        <v>71</v>
      </c>
      <c r="U68" s="357">
        <v>383</v>
      </c>
      <c r="V68" s="357">
        <v>229</v>
      </c>
      <c r="W68" s="129" t="s">
        <v>105</v>
      </c>
      <c r="X68" s="129">
        <v>32</v>
      </c>
      <c r="Y68" s="129">
        <v>19</v>
      </c>
      <c r="Z68" s="129">
        <v>19</v>
      </c>
      <c r="AA68" s="129">
        <v>17</v>
      </c>
      <c r="AB68" s="129">
        <v>87</v>
      </c>
      <c r="AC68" s="129">
        <v>62</v>
      </c>
      <c r="AD68" s="129">
        <v>19</v>
      </c>
      <c r="AE68" s="129">
        <v>81</v>
      </c>
      <c r="AF68" s="129">
        <v>75</v>
      </c>
      <c r="AG68" s="129">
        <v>48</v>
      </c>
      <c r="AH68" s="129">
        <v>5</v>
      </c>
      <c r="AI68" s="129">
        <v>0</v>
      </c>
      <c r="AJ68" s="129">
        <v>128</v>
      </c>
      <c r="AK68" s="129">
        <v>36</v>
      </c>
      <c r="AL68" s="129">
        <v>15</v>
      </c>
      <c r="AM68" s="129">
        <v>15</v>
      </c>
      <c r="AN68" s="352"/>
    </row>
    <row r="69" spans="1:40" ht="14.25" customHeight="1">
      <c r="A69" s="85" t="s">
        <v>106</v>
      </c>
      <c r="B69" s="85">
        <v>2337</v>
      </c>
      <c r="C69" s="85">
        <v>1205</v>
      </c>
      <c r="D69" s="85">
        <v>1407</v>
      </c>
      <c r="E69" s="85">
        <v>746</v>
      </c>
      <c r="F69" s="85">
        <v>1124</v>
      </c>
      <c r="G69" s="85">
        <v>589</v>
      </c>
      <c r="H69" s="85">
        <v>1048</v>
      </c>
      <c r="I69" s="85">
        <v>504</v>
      </c>
      <c r="J69" s="88">
        <f aca="true" t="shared" si="29" ref="J69:J88">B69+D69+F69+H69</f>
        <v>5916</v>
      </c>
      <c r="K69" s="86">
        <f aca="true" t="shared" si="30" ref="K69:K88">+C69+E69+G69+I69</f>
        <v>3044</v>
      </c>
      <c r="L69" s="85" t="s">
        <v>106</v>
      </c>
      <c r="M69" s="85">
        <v>174</v>
      </c>
      <c r="N69" s="85">
        <v>86</v>
      </c>
      <c r="O69" s="85">
        <v>104</v>
      </c>
      <c r="P69" s="85">
        <v>66</v>
      </c>
      <c r="Q69" s="85">
        <v>175</v>
      </c>
      <c r="R69" s="85">
        <v>98</v>
      </c>
      <c r="S69" s="85">
        <v>235</v>
      </c>
      <c r="T69" s="85">
        <v>125</v>
      </c>
      <c r="U69" s="88">
        <f aca="true" t="shared" si="31" ref="U69:U88">M69+O69+Q69+S69</f>
        <v>688</v>
      </c>
      <c r="V69" s="88">
        <f aca="true" t="shared" si="32" ref="V69:V88">N69+P69+R69+T69</f>
        <v>375</v>
      </c>
      <c r="W69" s="85" t="s">
        <v>106</v>
      </c>
      <c r="X69" s="85">
        <v>51</v>
      </c>
      <c r="Y69" s="85">
        <v>34</v>
      </c>
      <c r="Z69" s="85">
        <v>31</v>
      </c>
      <c r="AA69" s="85">
        <v>30</v>
      </c>
      <c r="AB69" s="85">
        <f t="shared" si="26"/>
        <v>146</v>
      </c>
      <c r="AC69" s="85">
        <v>124</v>
      </c>
      <c r="AD69" s="85">
        <v>8</v>
      </c>
      <c r="AE69" s="85">
        <f aca="true" t="shared" si="33" ref="AE69:AE81">+AC69+AD69</f>
        <v>132</v>
      </c>
      <c r="AF69" s="85">
        <v>161</v>
      </c>
      <c r="AG69" s="85">
        <v>53</v>
      </c>
      <c r="AH69" s="85">
        <v>0</v>
      </c>
      <c r="AI69" s="85">
        <v>9</v>
      </c>
      <c r="AJ69" s="85">
        <f t="shared" si="27"/>
        <v>223</v>
      </c>
      <c r="AK69" s="85">
        <v>53</v>
      </c>
      <c r="AL69" s="85">
        <f t="shared" si="28"/>
        <v>24</v>
      </c>
      <c r="AM69" s="85">
        <v>24</v>
      </c>
      <c r="AN69" s="89"/>
    </row>
    <row r="70" spans="1:40" ht="14.25" customHeight="1">
      <c r="A70" s="85" t="s">
        <v>107</v>
      </c>
      <c r="B70" s="85">
        <v>60</v>
      </c>
      <c r="C70" s="85">
        <v>21</v>
      </c>
      <c r="D70" s="85">
        <v>41</v>
      </c>
      <c r="E70" s="85">
        <v>8</v>
      </c>
      <c r="F70" s="85">
        <v>25</v>
      </c>
      <c r="G70" s="85">
        <v>7</v>
      </c>
      <c r="H70" s="85">
        <v>32</v>
      </c>
      <c r="I70" s="85">
        <v>10</v>
      </c>
      <c r="J70" s="88">
        <f t="shared" si="29"/>
        <v>158</v>
      </c>
      <c r="K70" s="86">
        <f t="shared" si="30"/>
        <v>46</v>
      </c>
      <c r="L70" s="85" t="s">
        <v>107</v>
      </c>
      <c r="M70" s="85">
        <v>15</v>
      </c>
      <c r="N70" s="85">
        <v>6</v>
      </c>
      <c r="O70" s="85">
        <v>2</v>
      </c>
      <c r="P70" s="85">
        <v>2</v>
      </c>
      <c r="Q70" s="85">
        <v>5</v>
      </c>
      <c r="R70" s="85">
        <v>1</v>
      </c>
      <c r="S70" s="85">
        <v>7</v>
      </c>
      <c r="T70" s="85">
        <v>3</v>
      </c>
      <c r="U70" s="88">
        <f t="shared" si="31"/>
        <v>29</v>
      </c>
      <c r="V70" s="88">
        <f t="shared" si="32"/>
        <v>12</v>
      </c>
      <c r="W70" s="85" t="s">
        <v>107</v>
      </c>
      <c r="X70" s="85">
        <v>2</v>
      </c>
      <c r="Y70" s="85">
        <v>1</v>
      </c>
      <c r="Z70" s="85">
        <v>1</v>
      </c>
      <c r="AA70" s="85">
        <v>1</v>
      </c>
      <c r="AB70" s="85">
        <f t="shared" si="26"/>
        <v>5</v>
      </c>
      <c r="AC70" s="85">
        <v>5</v>
      </c>
      <c r="AD70" s="85">
        <v>0</v>
      </c>
      <c r="AE70" s="85">
        <f t="shared" si="33"/>
        <v>5</v>
      </c>
      <c r="AF70" s="85">
        <v>7</v>
      </c>
      <c r="AG70" s="85">
        <v>0</v>
      </c>
      <c r="AH70" s="85">
        <v>1</v>
      </c>
      <c r="AI70" s="85">
        <v>0</v>
      </c>
      <c r="AJ70" s="85">
        <f t="shared" si="27"/>
        <v>8</v>
      </c>
      <c r="AK70" s="85">
        <v>2</v>
      </c>
      <c r="AL70" s="85">
        <f t="shared" si="28"/>
        <v>1</v>
      </c>
      <c r="AM70" s="85">
        <v>1</v>
      </c>
      <c r="AN70" s="89"/>
    </row>
    <row r="71" spans="1:40" ht="14.25" customHeight="1">
      <c r="A71" s="85" t="s">
        <v>108</v>
      </c>
      <c r="B71" s="85">
        <v>2561</v>
      </c>
      <c r="C71" s="85">
        <v>1243</v>
      </c>
      <c r="D71" s="85">
        <v>1408</v>
      </c>
      <c r="E71" s="85">
        <v>701</v>
      </c>
      <c r="F71" s="85">
        <v>1117</v>
      </c>
      <c r="G71" s="85">
        <v>591</v>
      </c>
      <c r="H71" s="85">
        <v>1160</v>
      </c>
      <c r="I71" s="85">
        <v>565</v>
      </c>
      <c r="J71" s="88">
        <f t="shared" si="29"/>
        <v>6246</v>
      </c>
      <c r="K71" s="86">
        <f t="shared" si="30"/>
        <v>3100</v>
      </c>
      <c r="L71" s="85" t="s">
        <v>108</v>
      </c>
      <c r="M71" s="85">
        <v>388</v>
      </c>
      <c r="N71" s="85">
        <v>190</v>
      </c>
      <c r="O71" s="85">
        <v>153</v>
      </c>
      <c r="P71" s="85">
        <v>87</v>
      </c>
      <c r="Q71" s="85">
        <v>143</v>
      </c>
      <c r="R71" s="85">
        <v>85</v>
      </c>
      <c r="S71" s="85">
        <v>370</v>
      </c>
      <c r="T71" s="85">
        <v>193</v>
      </c>
      <c r="U71" s="88">
        <f t="shared" si="31"/>
        <v>1054</v>
      </c>
      <c r="V71" s="88">
        <f t="shared" si="32"/>
        <v>555</v>
      </c>
      <c r="W71" s="85" t="s">
        <v>108</v>
      </c>
      <c r="X71" s="85">
        <v>53</v>
      </c>
      <c r="Y71" s="85">
        <v>30</v>
      </c>
      <c r="Z71" s="85">
        <v>27</v>
      </c>
      <c r="AA71" s="85">
        <v>29</v>
      </c>
      <c r="AB71" s="85">
        <f t="shared" si="26"/>
        <v>139</v>
      </c>
      <c r="AC71" s="85">
        <v>134</v>
      </c>
      <c r="AD71" s="85">
        <v>10</v>
      </c>
      <c r="AE71" s="85">
        <f t="shared" si="33"/>
        <v>144</v>
      </c>
      <c r="AF71" s="85">
        <v>173</v>
      </c>
      <c r="AG71" s="85">
        <v>62</v>
      </c>
      <c r="AH71" s="85">
        <v>0</v>
      </c>
      <c r="AI71" s="85">
        <v>5</v>
      </c>
      <c r="AJ71" s="85">
        <f t="shared" si="27"/>
        <v>240</v>
      </c>
      <c r="AK71" s="85">
        <v>67</v>
      </c>
      <c r="AL71" s="85">
        <f t="shared" si="28"/>
        <v>17</v>
      </c>
      <c r="AM71" s="85">
        <v>17</v>
      </c>
      <c r="AN71" s="89"/>
    </row>
    <row r="72" spans="1:40" ht="14.25" customHeight="1">
      <c r="A72" s="85" t="s">
        <v>109</v>
      </c>
      <c r="B72" s="85">
        <v>1442</v>
      </c>
      <c r="C72" s="85">
        <v>682</v>
      </c>
      <c r="D72" s="85">
        <v>741</v>
      </c>
      <c r="E72" s="85">
        <v>323</v>
      </c>
      <c r="F72" s="85">
        <v>516</v>
      </c>
      <c r="G72" s="85">
        <v>190</v>
      </c>
      <c r="H72" s="85">
        <v>428</v>
      </c>
      <c r="I72" s="85">
        <v>166</v>
      </c>
      <c r="J72" s="88">
        <f t="shared" si="29"/>
        <v>3127</v>
      </c>
      <c r="K72" s="86">
        <f t="shared" si="30"/>
        <v>1361</v>
      </c>
      <c r="L72" s="85" t="s">
        <v>109</v>
      </c>
      <c r="M72" s="85">
        <v>243</v>
      </c>
      <c r="N72" s="85">
        <v>120</v>
      </c>
      <c r="O72" s="85">
        <v>78</v>
      </c>
      <c r="P72" s="85">
        <v>36</v>
      </c>
      <c r="Q72" s="85">
        <v>87</v>
      </c>
      <c r="R72" s="85">
        <v>48</v>
      </c>
      <c r="S72" s="85">
        <v>158</v>
      </c>
      <c r="T72" s="85">
        <v>81</v>
      </c>
      <c r="U72" s="88">
        <f t="shared" si="31"/>
        <v>566</v>
      </c>
      <c r="V72" s="88">
        <f t="shared" si="32"/>
        <v>285</v>
      </c>
      <c r="W72" s="85" t="s">
        <v>109</v>
      </c>
      <c r="X72" s="85">
        <v>24</v>
      </c>
      <c r="Y72" s="85">
        <v>19</v>
      </c>
      <c r="Z72" s="85">
        <v>18</v>
      </c>
      <c r="AA72" s="85">
        <v>16</v>
      </c>
      <c r="AB72" s="85">
        <f t="shared" si="26"/>
        <v>77</v>
      </c>
      <c r="AC72" s="85">
        <v>57</v>
      </c>
      <c r="AD72" s="85">
        <v>13</v>
      </c>
      <c r="AE72" s="85">
        <f t="shared" si="33"/>
        <v>70</v>
      </c>
      <c r="AF72" s="85">
        <v>62</v>
      </c>
      <c r="AG72" s="85">
        <v>25</v>
      </c>
      <c r="AH72" s="85">
        <v>10</v>
      </c>
      <c r="AI72" s="85">
        <v>0</v>
      </c>
      <c r="AJ72" s="85">
        <f t="shared" si="27"/>
        <v>97</v>
      </c>
      <c r="AK72" s="85">
        <v>11</v>
      </c>
      <c r="AL72" s="85">
        <f t="shared" si="28"/>
        <v>16</v>
      </c>
      <c r="AM72" s="85">
        <v>15</v>
      </c>
      <c r="AN72" s="89">
        <v>1</v>
      </c>
    </row>
    <row r="73" spans="1:40" ht="14.25" customHeight="1">
      <c r="A73" s="85" t="s">
        <v>110</v>
      </c>
      <c r="B73" s="85">
        <v>1557</v>
      </c>
      <c r="C73" s="85">
        <v>867</v>
      </c>
      <c r="D73" s="85">
        <v>1451</v>
      </c>
      <c r="E73" s="85">
        <v>767</v>
      </c>
      <c r="F73" s="85">
        <v>1198</v>
      </c>
      <c r="G73" s="85">
        <v>624</v>
      </c>
      <c r="H73" s="85">
        <v>1194</v>
      </c>
      <c r="I73" s="85">
        <v>630</v>
      </c>
      <c r="J73" s="88">
        <f t="shared" si="29"/>
        <v>5400</v>
      </c>
      <c r="K73" s="86">
        <f t="shared" si="30"/>
        <v>2888</v>
      </c>
      <c r="L73" s="85" t="s">
        <v>110</v>
      </c>
      <c r="M73" s="85">
        <v>214</v>
      </c>
      <c r="N73" s="85">
        <v>110</v>
      </c>
      <c r="O73" s="85">
        <v>158</v>
      </c>
      <c r="P73" s="85">
        <v>71</v>
      </c>
      <c r="Q73" s="85">
        <v>194</v>
      </c>
      <c r="R73" s="85">
        <v>113</v>
      </c>
      <c r="S73" s="85">
        <v>297</v>
      </c>
      <c r="T73" s="85">
        <v>186</v>
      </c>
      <c r="U73" s="88">
        <f t="shared" si="31"/>
        <v>863</v>
      </c>
      <c r="V73" s="88">
        <f t="shared" si="32"/>
        <v>480</v>
      </c>
      <c r="W73" s="85" t="s">
        <v>110</v>
      </c>
      <c r="X73" s="85">
        <v>28</v>
      </c>
      <c r="Y73" s="85">
        <v>26</v>
      </c>
      <c r="Z73" s="85">
        <v>21</v>
      </c>
      <c r="AA73" s="85">
        <v>21</v>
      </c>
      <c r="AB73" s="85">
        <f t="shared" si="26"/>
        <v>96</v>
      </c>
      <c r="AC73" s="85">
        <v>66</v>
      </c>
      <c r="AD73" s="85">
        <v>1</v>
      </c>
      <c r="AE73" s="85">
        <f t="shared" si="33"/>
        <v>67</v>
      </c>
      <c r="AF73" s="85">
        <v>150</v>
      </c>
      <c r="AG73" s="85">
        <v>0</v>
      </c>
      <c r="AH73" s="85">
        <v>0</v>
      </c>
      <c r="AI73" s="85">
        <v>0</v>
      </c>
      <c r="AJ73" s="85">
        <f t="shared" si="27"/>
        <v>150</v>
      </c>
      <c r="AK73" s="85">
        <v>120</v>
      </c>
      <c r="AL73" s="85">
        <f t="shared" si="28"/>
        <v>5</v>
      </c>
      <c r="AM73" s="85">
        <v>5</v>
      </c>
      <c r="AN73" s="89"/>
    </row>
    <row r="74" spans="1:40" ht="14.25" customHeight="1">
      <c r="A74" s="85" t="s">
        <v>111</v>
      </c>
      <c r="B74" s="85">
        <v>3537</v>
      </c>
      <c r="C74" s="85">
        <v>1928</v>
      </c>
      <c r="D74" s="85">
        <v>1903</v>
      </c>
      <c r="E74" s="85">
        <v>1078</v>
      </c>
      <c r="F74" s="85">
        <v>1348</v>
      </c>
      <c r="G74" s="85">
        <v>728</v>
      </c>
      <c r="H74" s="85">
        <v>1241</v>
      </c>
      <c r="I74" s="85">
        <v>644</v>
      </c>
      <c r="J74" s="88">
        <f t="shared" si="29"/>
        <v>8029</v>
      </c>
      <c r="K74" s="86">
        <f t="shared" si="30"/>
        <v>4378</v>
      </c>
      <c r="L74" s="85" t="s">
        <v>111</v>
      </c>
      <c r="M74" s="85">
        <v>521</v>
      </c>
      <c r="N74" s="85">
        <v>270</v>
      </c>
      <c r="O74" s="85">
        <v>167</v>
      </c>
      <c r="P74" s="85">
        <v>93</v>
      </c>
      <c r="Q74" s="85">
        <v>245</v>
      </c>
      <c r="R74" s="85">
        <v>144</v>
      </c>
      <c r="S74" s="85">
        <v>378</v>
      </c>
      <c r="T74" s="85">
        <v>202</v>
      </c>
      <c r="U74" s="88">
        <f t="shared" si="31"/>
        <v>1311</v>
      </c>
      <c r="V74" s="88">
        <f t="shared" si="32"/>
        <v>709</v>
      </c>
      <c r="W74" s="85" t="s">
        <v>111</v>
      </c>
      <c r="X74" s="85">
        <v>69</v>
      </c>
      <c r="Y74" s="85">
        <v>40</v>
      </c>
      <c r="Z74" s="85">
        <v>32</v>
      </c>
      <c r="AA74" s="85">
        <v>32</v>
      </c>
      <c r="AB74" s="85">
        <f t="shared" si="26"/>
        <v>173</v>
      </c>
      <c r="AC74" s="85">
        <v>131</v>
      </c>
      <c r="AD74" s="85">
        <v>35</v>
      </c>
      <c r="AE74" s="85">
        <f t="shared" si="33"/>
        <v>166</v>
      </c>
      <c r="AF74" s="85">
        <v>153</v>
      </c>
      <c r="AG74" s="85">
        <v>76</v>
      </c>
      <c r="AH74" s="85">
        <v>0</v>
      </c>
      <c r="AI74" s="85">
        <v>18</v>
      </c>
      <c r="AJ74" s="85">
        <f t="shared" si="27"/>
        <v>247</v>
      </c>
      <c r="AK74" s="85">
        <v>65</v>
      </c>
      <c r="AL74" s="85">
        <f t="shared" si="28"/>
        <v>34</v>
      </c>
      <c r="AM74" s="85">
        <v>34</v>
      </c>
      <c r="AN74" s="89"/>
    </row>
    <row r="75" spans="1:40" ht="14.25" customHeight="1">
      <c r="A75" s="85" t="s">
        <v>112</v>
      </c>
      <c r="B75" s="85">
        <v>150</v>
      </c>
      <c r="C75" s="85">
        <v>60</v>
      </c>
      <c r="D75" s="85">
        <v>48</v>
      </c>
      <c r="E75" s="85">
        <v>26</v>
      </c>
      <c r="F75" s="85">
        <v>56</v>
      </c>
      <c r="G75" s="85">
        <v>26</v>
      </c>
      <c r="H75" s="85">
        <v>37</v>
      </c>
      <c r="I75" s="85">
        <v>12</v>
      </c>
      <c r="J75" s="88">
        <f t="shared" si="29"/>
        <v>291</v>
      </c>
      <c r="K75" s="86">
        <f t="shared" si="30"/>
        <v>124</v>
      </c>
      <c r="L75" s="85" t="s">
        <v>112</v>
      </c>
      <c r="M75" s="85">
        <v>25</v>
      </c>
      <c r="N75" s="85">
        <v>9</v>
      </c>
      <c r="O75" s="85">
        <v>7</v>
      </c>
      <c r="P75" s="85">
        <v>5</v>
      </c>
      <c r="Q75" s="85">
        <v>13</v>
      </c>
      <c r="R75" s="85">
        <v>8</v>
      </c>
      <c r="S75" s="85">
        <v>7</v>
      </c>
      <c r="T75" s="85">
        <v>3</v>
      </c>
      <c r="U75" s="88">
        <f t="shared" si="31"/>
        <v>52</v>
      </c>
      <c r="V75" s="88">
        <f t="shared" si="32"/>
        <v>25</v>
      </c>
      <c r="W75" s="85" t="s">
        <v>112</v>
      </c>
      <c r="X75" s="85">
        <v>2</v>
      </c>
      <c r="Y75" s="85">
        <v>2</v>
      </c>
      <c r="Z75" s="85">
        <v>2</v>
      </c>
      <c r="AA75" s="85">
        <v>2</v>
      </c>
      <c r="AB75" s="85">
        <f t="shared" si="26"/>
        <v>8</v>
      </c>
      <c r="AC75" s="85">
        <v>4</v>
      </c>
      <c r="AD75" s="85">
        <v>4</v>
      </c>
      <c r="AE75" s="85">
        <f t="shared" si="33"/>
        <v>8</v>
      </c>
      <c r="AF75" s="85">
        <v>15</v>
      </c>
      <c r="AG75" s="85">
        <v>2</v>
      </c>
      <c r="AH75" s="85">
        <v>0</v>
      </c>
      <c r="AI75" s="85">
        <v>0</v>
      </c>
      <c r="AJ75" s="85">
        <f t="shared" si="27"/>
        <v>17</v>
      </c>
      <c r="AK75" s="85">
        <v>3</v>
      </c>
      <c r="AL75" s="85">
        <f t="shared" si="28"/>
        <v>2</v>
      </c>
      <c r="AM75" s="85">
        <v>2</v>
      </c>
      <c r="AN75" s="89"/>
    </row>
    <row r="76" spans="1:40" ht="14.25" customHeight="1">
      <c r="A76" s="85" t="s">
        <v>113</v>
      </c>
      <c r="B76" s="85">
        <v>403</v>
      </c>
      <c r="C76" s="85">
        <v>170</v>
      </c>
      <c r="D76" s="85">
        <v>218</v>
      </c>
      <c r="E76" s="85">
        <v>85</v>
      </c>
      <c r="F76" s="85">
        <v>144</v>
      </c>
      <c r="G76" s="85">
        <v>62</v>
      </c>
      <c r="H76" s="85">
        <v>178</v>
      </c>
      <c r="I76" s="85">
        <v>74</v>
      </c>
      <c r="J76" s="88">
        <f t="shared" si="29"/>
        <v>943</v>
      </c>
      <c r="K76" s="86">
        <f t="shared" si="30"/>
        <v>391</v>
      </c>
      <c r="L76" s="85" t="s">
        <v>113</v>
      </c>
      <c r="M76" s="85">
        <v>34</v>
      </c>
      <c r="N76" s="85">
        <v>14</v>
      </c>
      <c r="O76" s="85">
        <v>13</v>
      </c>
      <c r="P76" s="85">
        <v>7</v>
      </c>
      <c r="Q76" s="85">
        <v>43</v>
      </c>
      <c r="R76" s="85">
        <v>23</v>
      </c>
      <c r="S76" s="85">
        <v>55</v>
      </c>
      <c r="T76" s="85">
        <v>27</v>
      </c>
      <c r="U76" s="88">
        <f t="shared" si="31"/>
        <v>145</v>
      </c>
      <c r="V76" s="88">
        <f t="shared" si="32"/>
        <v>71</v>
      </c>
      <c r="W76" s="85" t="s">
        <v>113</v>
      </c>
      <c r="X76" s="85">
        <v>8</v>
      </c>
      <c r="Y76" s="85">
        <v>6</v>
      </c>
      <c r="Z76" s="85">
        <v>6</v>
      </c>
      <c r="AA76" s="85">
        <v>6</v>
      </c>
      <c r="AB76" s="85">
        <f t="shared" si="26"/>
        <v>26</v>
      </c>
      <c r="AC76" s="85">
        <v>16</v>
      </c>
      <c r="AD76" s="85">
        <v>8</v>
      </c>
      <c r="AE76" s="85">
        <f t="shared" si="33"/>
        <v>24</v>
      </c>
      <c r="AF76" s="85">
        <v>23</v>
      </c>
      <c r="AG76" s="85">
        <v>0</v>
      </c>
      <c r="AH76" s="85">
        <v>9</v>
      </c>
      <c r="AI76" s="85">
        <v>1</v>
      </c>
      <c r="AJ76" s="85">
        <f t="shared" si="27"/>
        <v>33</v>
      </c>
      <c r="AK76" s="85">
        <v>7</v>
      </c>
      <c r="AL76" s="85">
        <f t="shared" si="28"/>
        <v>6</v>
      </c>
      <c r="AM76" s="85">
        <v>5</v>
      </c>
      <c r="AN76" s="89">
        <v>1</v>
      </c>
    </row>
    <row r="77" spans="1:40" ht="14.25" customHeight="1">
      <c r="A77" s="85" t="s">
        <v>114</v>
      </c>
      <c r="B77" s="85">
        <v>514</v>
      </c>
      <c r="C77" s="85">
        <v>230</v>
      </c>
      <c r="D77" s="85">
        <v>346</v>
      </c>
      <c r="E77" s="85">
        <v>177</v>
      </c>
      <c r="F77" s="85">
        <v>249</v>
      </c>
      <c r="G77" s="85">
        <v>108</v>
      </c>
      <c r="H77" s="85">
        <v>267</v>
      </c>
      <c r="I77" s="85">
        <v>126</v>
      </c>
      <c r="J77" s="88">
        <f t="shared" si="29"/>
        <v>1376</v>
      </c>
      <c r="K77" s="86">
        <f t="shared" si="30"/>
        <v>641</v>
      </c>
      <c r="L77" s="85" t="s">
        <v>114</v>
      </c>
      <c r="M77" s="85">
        <v>83</v>
      </c>
      <c r="N77" s="85">
        <v>39</v>
      </c>
      <c r="O77" s="85">
        <v>29</v>
      </c>
      <c r="P77" s="85">
        <v>12</v>
      </c>
      <c r="Q77" s="85">
        <v>25</v>
      </c>
      <c r="R77" s="85">
        <v>10</v>
      </c>
      <c r="S77" s="85">
        <v>36</v>
      </c>
      <c r="T77" s="85">
        <v>16</v>
      </c>
      <c r="U77" s="88">
        <f t="shared" si="31"/>
        <v>173</v>
      </c>
      <c r="V77" s="88">
        <f t="shared" si="32"/>
        <v>77</v>
      </c>
      <c r="W77" s="85" t="s">
        <v>114</v>
      </c>
      <c r="X77" s="85">
        <v>11</v>
      </c>
      <c r="Y77" s="85">
        <v>7</v>
      </c>
      <c r="Z77" s="85">
        <v>7</v>
      </c>
      <c r="AA77" s="85">
        <v>7</v>
      </c>
      <c r="AB77" s="85">
        <f t="shared" si="26"/>
        <v>32</v>
      </c>
      <c r="AC77" s="85">
        <v>28</v>
      </c>
      <c r="AD77" s="85">
        <v>0</v>
      </c>
      <c r="AE77" s="85">
        <f t="shared" si="33"/>
        <v>28</v>
      </c>
      <c r="AF77" s="85">
        <v>48</v>
      </c>
      <c r="AG77" s="85">
        <v>6</v>
      </c>
      <c r="AH77" s="85">
        <v>6</v>
      </c>
      <c r="AI77" s="85">
        <v>0</v>
      </c>
      <c r="AJ77" s="85">
        <f t="shared" si="27"/>
        <v>60</v>
      </c>
      <c r="AK77" s="85">
        <v>12</v>
      </c>
      <c r="AL77" s="85">
        <f t="shared" si="28"/>
        <v>5</v>
      </c>
      <c r="AM77" s="85">
        <v>5</v>
      </c>
      <c r="AN77" s="89"/>
    </row>
    <row r="78" spans="1:40" ht="14.25" customHeight="1">
      <c r="A78" s="85" t="s">
        <v>115</v>
      </c>
      <c r="B78" s="85">
        <v>319</v>
      </c>
      <c r="C78" s="85">
        <v>151</v>
      </c>
      <c r="D78" s="85">
        <v>147</v>
      </c>
      <c r="E78" s="85">
        <v>67</v>
      </c>
      <c r="F78" s="85">
        <v>89</v>
      </c>
      <c r="G78" s="85">
        <v>42</v>
      </c>
      <c r="H78" s="85">
        <v>84</v>
      </c>
      <c r="I78" s="85">
        <v>37</v>
      </c>
      <c r="J78" s="88">
        <f t="shared" si="29"/>
        <v>639</v>
      </c>
      <c r="K78" s="86">
        <f t="shared" si="30"/>
        <v>297</v>
      </c>
      <c r="L78" s="85" t="s">
        <v>115</v>
      </c>
      <c r="M78" s="85">
        <v>48</v>
      </c>
      <c r="N78" s="85">
        <v>22</v>
      </c>
      <c r="O78" s="85">
        <v>15</v>
      </c>
      <c r="P78" s="85">
        <v>6</v>
      </c>
      <c r="Q78" s="85">
        <v>4</v>
      </c>
      <c r="R78" s="85">
        <v>0</v>
      </c>
      <c r="S78" s="85">
        <v>18</v>
      </c>
      <c r="T78" s="85">
        <v>6</v>
      </c>
      <c r="U78" s="88">
        <f t="shared" si="31"/>
        <v>85</v>
      </c>
      <c r="V78" s="88">
        <f t="shared" si="32"/>
        <v>34</v>
      </c>
      <c r="W78" s="85" t="s">
        <v>115</v>
      </c>
      <c r="X78" s="85">
        <v>6</v>
      </c>
      <c r="Y78" s="85">
        <v>3</v>
      </c>
      <c r="Z78" s="85">
        <v>2</v>
      </c>
      <c r="AA78" s="85">
        <v>2</v>
      </c>
      <c r="AB78" s="85">
        <f t="shared" si="26"/>
        <v>13</v>
      </c>
      <c r="AC78" s="85">
        <v>12</v>
      </c>
      <c r="AD78" s="85">
        <v>1</v>
      </c>
      <c r="AE78" s="85">
        <f t="shared" si="33"/>
        <v>13</v>
      </c>
      <c r="AF78" s="85">
        <v>16</v>
      </c>
      <c r="AG78" s="85">
        <v>0</v>
      </c>
      <c r="AH78" s="85">
        <v>2</v>
      </c>
      <c r="AI78" s="85">
        <v>0</v>
      </c>
      <c r="AJ78" s="85">
        <f t="shared" si="27"/>
        <v>18</v>
      </c>
      <c r="AK78" s="85">
        <v>4</v>
      </c>
      <c r="AL78" s="85">
        <f t="shared" si="28"/>
        <v>2</v>
      </c>
      <c r="AM78" s="85">
        <v>2</v>
      </c>
      <c r="AN78" s="89"/>
    </row>
    <row r="79" spans="1:40" ht="14.25" customHeight="1">
      <c r="A79" s="85" t="s">
        <v>116</v>
      </c>
      <c r="B79" s="85">
        <v>860</v>
      </c>
      <c r="C79" s="85">
        <v>328</v>
      </c>
      <c r="D79" s="85">
        <v>405</v>
      </c>
      <c r="E79" s="85">
        <v>160</v>
      </c>
      <c r="F79" s="85">
        <v>257</v>
      </c>
      <c r="G79" s="85">
        <v>104</v>
      </c>
      <c r="H79" s="85">
        <v>315</v>
      </c>
      <c r="I79" s="85">
        <v>109</v>
      </c>
      <c r="J79" s="88">
        <f t="shared" si="29"/>
        <v>1837</v>
      </c>
      <c r="K79" s="86">
        <f t="shared" si="30"/>
        <v>701</v>
      </c>
      <c r="L79" s="85" t="s">
        <v>116</v>
      </c>
      <c r="M79" s="85">
        <v>91</v>
      </c>
      <c r="N79" s="85">
        <v>39</v>
      </c>
      <c r="O79" s="85">
        <v>50</v>
      </c>
      <c r="P79" s="85">
        <v>20</v>
      </c>
      <c r="Q79" s="85">
        <v>38</v>
      </c>
      <c r="R79" s="85">
        <v>17</v>
      </c>
      <c r="S79" s="85">
        <v>78</v>
      </c>
      <c r="T79" s="85">
        <v>29</v>
      </c>
      <c r="U79" s="88">
        <f t="shared" si="31"/>
        <v>257</v>
      </c>
      <c r="V79" s="88">
        <f t="shared" si="32"/>
        <v>105</v>
      </c>
      <c r="W79" s="85" t="s">
        <v>116</v>
      </c>
      <c r="X79" s="85">
        <v>15</v>
      </c>
      <c r="Y79" s="85">
        <v>9</v>
      </c>
      <c r="Z79" s="85">
        <v>7</v>
      </c>
      <c r="AA79" s="85">
        <v>8</v>
      </c>
      <c r="AB79" s="85">
        <f t="shared" si="26"/>
        <v>39</v>
      </c>
      <c r="AC79" s="85">
        <v>30</v>
      </c>
      <c r="AD79" s="85">
        <v>7</v>
      </c>
      <c r="AE79" s="85">
        <f t="shared" si="33"/>
        <v>37</v>
      </c>
      <c r="AF79" s="85">
        <v>33</v>
      </c>
      <c r="AG79" s="85">
        <v>4</v>
      </c>
      <c r="AH79" s="85">
        <v>14</v>
      </c>
      <c r="AI79" s="85">
        <v>0</v>
      </c>
      <c r="AJ79" s="85">
        <f t="shared" si="27"/>
        <v>51</v>
      </c>
      <c r="AK79" s="85">
        <v>13</v>
      </c>
      <c r="AL79" s="85">
        <f t="shared" si="28"/>
        <v>7</v>
      </c>
      <c r="AM79" s="85">
        <v>7</v>
      </c>
      <c r="AN79" s="89"/>
    </row>
    <row r="80" spans="1:40" ht="14.25" customHeight="1">
      <c r="A80" s="85" t="s">
        <v>117</v>
      </c>
      <c r="B80" s="85">
        <v>173</v>
      </c>
      <c r="C80" s="85">
        <v>84</v>
      </c>
      <c r="D80" s="85">
        <v>112</v>
      </c>
      <c r="E80" s="85">
        <v>54</v>
      </c>
      <c r="F80" s="85">
        <v>70</v>
      </c>
      <c r="G80" s="85">
        <v>34</v>
      </c>
      <c r="H80" s="85">
        <v>55</v>
      </c>
      <c r="I80" s="85">
        <v>25</v>
      </c>
      <c r="J80" s="88">
        <f t="shared" si="29"/>
        <v>410</v>
      </c>
      <c r="K80" s="86">
        <f t="shared" si="30"/>
        <v>197</v>
      </c>
      <c r="L80" s="85" t="s">
        <v>117</v>
      </c>
      <c r="M80" s="85">
        <v>0</v>
      </c>
      <c r="N80" s="85">
        <v>0</v>
      </c>
      <c r="O80" s="85">
        <v>11</v>
      </c>
      <c r="P80" s="85">
        <v>8</v>
      </c>
      <c r="Q80" s="85">
        <v>1</v>
      </c>
      <c r="R80" s="85">
        <v>1</v>
      </c>
      <c r="S80" s="85">
        <v>9</v>
      </c>
      <c r="T80" s="85">
        <v>5</v>
      </c>
      <c r="U80" s="88">
        <f t="shared" si="31"/>
        <v>21</v>
      </c>
      <c r="V80" s="88">
        <f t="shared" si="32"/>
        <v>14</v>
      </c>
      <c r="W80" s="85" t="s">
        <v>117</v>
      </c>
      <c r="X80" s="85">
        <v>4</v>
      </c>
      <c r="Y80" s="85">
        <v>3</v>
      </c>
      <c r="Z80" s="85">
        <v>2</v>
      </c>
      <c r="AA80" s="85">
        <v>1</v>
      </c>
      <c r="AB80" s="85">
        <f t="shared" si="26"/>
        <v>10</v>
      </c>
      <c r="AC80" s="85">
        <v>9</v>
      </c>
      <c r="AD80" s="85">
        <v>3</v>
      </c>
      <c r="AE80" s="85">
        <f t="shared" si="33"/>
        <v>12</v>
      </c>
      <c r="AF80" s="85">
        <v>8</v>
      </c>
      <c r="AG80" s="85">
        <v>3</v>
      </c>
      <c r="AH80" s="85">
        <v>0</v>
      </c>
      <c r="AI80" s="85">
        <v>1</v>
      </c>
      <c r="AJ80" s="85">
        <f t="shared" si="27"/>
        <v>12</v>
      </c>
      <c r="AK80" s="85">
        <v>5</v>
      </c>
      <c r="AL80" s="85">
        <f t="shared" si="28"/>
        <v>2</v>
      </c>
      <c r="AM80" s="85">
        <v>2</v>
      </c>
      <c r="AN80" s="89"/>
    </row>
    <row r="81" spans="1:40" ht="14.25" customHeight="1">
      <c r="A81" s="85" t="s">
        <v>118</v>
      </c>
      <c r="B81" s="85">
        <v>1673</v>
      </c>
      <c r="C81" s="85">
        <v>726</v>
      </c>
      <c r="D81" s="85">
        <v>923</v>
      </c>
      <c r="E81" s="85">
        <v>387</v>
      </c>
      <c r="F81" s="85">
        <v>649</v>
      </c>
      <c r="G81" s="85">
        <v>260</v>
      </c>
      <c r="H81" s="85">
        <v>756</v>
      </c>
      <c r="I81" s="85">
        <v>315</v>
      </c>
      <c r="J81" s="88">
        <f t="shared" si="29"/>
        <v>4001</v>
      </c>
      <c r="K81" s="86">
        <f t="shared" si="30"/>
        <v>1688</v>
      </c>
      <c r="L81" s="85" t="s">
        <v>118</v>
      </c>
      <c r="M81" s="85">
        <v>121</v>
      </c>
      <c r="N81" s="85">
        <v>53</v>
      </c>
      <c r="O81" s="85">
        <v>56</v>
      </c>
      <c r="P81" s="85">
        <v>27</v>
      </c>
      <c r="Q81" s="85">
        <v>59</v>
      </c>
      <c r="R81" s="85">
        <v>22</v>
      </c>
      <c r="S81" s="85">
        <v>123</v>
      </c>
      <c r="T81" s="85">
        <v>53</v>
      </c>
      <c r="U81" s="88">
        <f t="shared" si="31"/>
        <v>359</v>
      </c>
      <c r="V81" s="88">
        <f t="shared" si="32"/>
        <v>155</v>
      </c>
      <c r="W81" s="85" t="s">
        <v>118</v>
      </c>
      <c r="X81" s="85">
        <v>29</v>
      </c>
      <c r="Y81" s="85">
        <v>18</v>
      </c>
      <c r="Z81" s="85">
        <v>17</v>
      </c>
      <c r="AA81" s="85">
        <v>17</v>
      </c>
      <c r="AB81" s="85">
        <f t="shared" si="26"/>
        <v>81</v>
      </c>
      <c r="AC81" s="85">
        <v>61</v>
      </c>
      <c r="AD81" s="85">
        <v>20</v>
      </c>
      <c r="AE81" s="85">
        <f t="shared" si="33"/>
        <v>81</v>
      </c>
      <c r="AF81" s="85">
        <v>101</v>
      </c>
      <c r="AG81" s="85">
        <v>15</v>
      </c>
      <c r="AH81" s="85">
        <v>4</v>
      </c>
      <c r="AI81" s="85">
        <v>0</v>
      </c>
      <c r="AJ81" s="85">
        <f t="shared" si="27"/>
        <v>120</v>
      </c>
      <c r="AK81" s="85">
        <v>36</v>
      </c>
      <c r="AL81" s="85">
        <f t="shared" si="28"/>
        <v>15</v>
      </c>
      <c r="AM81" s="85">
        <v>15</v>
      </c>
      <c r="AN81" s="89"/>
    </row>
    <row r="82" spans="1:40" s="353" customFormat="1" ht="14.25" customHeight="1">
      <c r="A82" s="129" t="s">
        <v>508</v>
      </c>
      <c r="B82" s="129">
        <v>1030</v>
      </c>
      <c r="C82" s="129">
        <v>585</v>
      </c>
      <c r="D82" s="129">
        <v>560</v>
      </c>
      <c r="E82" s="129">
        <v>315</v>
      </c>
      <c r="F82" s="129">
        <v>329</v>
      </c>
      <c r="G82" s="129">
        <v>173</v>
      </c>
      <c r="H82" s="129">
        <v>322</v>
      </c>
      <c r="I82" s="129">
        <v>178</v>
      </c>
      <c r="J82" s="88">
        <v>2241</v>
      </c>
      <c r="K82" s="86">
        <v>1251</v>
      </c>
      <c r="L82" s="129" t="s">
        <v>509</v>
      </c>
      <c r="M82" s="129">
        <v>100</v>
      </c>
      <c r="N82" s="129">
        <v>56</v>
      </c>
      <c r="O82" s="129">
        <v>69</v>
      </c>
      <c r="P82" s="129">
        <v>36</v>
      </c>
      <c r="Q82" s="129">
        <v>63</v>
      </c>
      <c r="R82" s="129">
        <v>28</v>
      </c>
      <c r="S82" s="129">
        <v>59</v>
      </c>
      <c r="T82" s="129">
        <v>27</v>
      </c>
      <c r="U82" s="88">
        <v>291</v>
      </c>
      <c r="V82" s="88">
        <v>147</v>
      </c>
      <c r="W82" s="129" t="s">
        <v>510</v>
      </c>
      <c r="X82" s="129">
        <v>21</v>
      </c>
      <c r="Y82" s="129">
        <v>13</v>
      </c>
      <c r="Z82" s="129">
        <v>11</v>
      </c>
      <c r="AA82" s="129">
        <v>10</v>
      </c>
      <c r="AB82" s="85">
        <v>55</v>
      </c>
      <c r="AC82" s="129">
        <v>47</v>
      </c>
      <c r="AD82" s="129">
        <v>3</v>
      </c>
      <c r="AE82" s="85">
        <v>50</v>
      </c>
      <c r="AF82" s="129">
        <v>58</v>
      </c>
      <c r="AG82" s="129">
        <v>21</v>
      </c>
      <c r="AH82" s="129">
        <v>0</v>
      </c>
      <c r="AI82" s="129">
        <v>0</v>
      </c>
      <c r="AJ82" s="85">
        <v>79</v>
      </c>
      <c r="AK82" s="129">
        <v>12</v>
      </c>
      <c r="AL82" s="85">
        <v>9</v>
      </c>
      <c r="AM82" s="129">
        <v>9</v>
      </c>
      <c r="AN82" s="352"/>
    </row>
    <row r="83" spans="1:40" ht="14.25" customHeight="1">
      <c r="A83" s="85" t="s">
        <v>120</v>
      </c>
      <c r="B83" s="85">
        <v>668</v>
      </c>
      <c r="C83" s="85">
        <v>273</v>
      </c>
      <c r="D83" s="85">
        <v>460</v>
      </c>
      <c r="E83" s="85">
        <v>183</v>
      </c>
      <c r="F83" s="85">
        <v>420</v>
      </c>
      <c r="G83" s="85">
        <v>181</v>
      </c>
      <c r="H83" s="85">
        <v>336</v>
      </c>
      <c r="I83" s="85">
        <v>146</v>
      </c>
      <c r="J83" s="88">
        <f t="shared" si="29"/>
        <v>1884</v>
      </c>
      <c r="K83" s="86">
        <f t="shared" si="30"/>
        <v>783</v>
      </c>
      <c r="L83" s="85" t="s">
        <v>120</v>
      </c>
      <c r="M83" s="85">
        <v>89</v>
      </c>
      <c r="N83" s="85">
        <v>36</v>
      </c>
      <c r="O83" s="85">
        <v>49</v>
      </c>
      <c r="P83" s="85">
        <v>18</v>
      </c>
      <c r="Q83" s="85">
        <v>77</v>
      </c>
      <c r="R83" s="85">
        <v>30</v>
      </c>
      <c r="S83" s="85">
        <v>80</v>
      </c>
      <c r="T83" s="85">
        <v>35</v>
      </c>
      <c r="U83" s="88">
        <f t="shared" si="31"/>
        <v>295</v>
      </c>
      <c r="V83" s="88">
        <f t="shared" si="32"/>
        <v>119</v>
      </c>
      <c r="W83" s="85" t="s">
        <v>120</v>
      </c>
      <c r="X83" s="85">
        <v>15</v>
      </c>
      <c r="Y83" s="85">
        <v>10</v>
      </c>
      <c r="Z83" s="85">
        <v>12</v>
      </c>
      <c r="AA83" s="85">
        <v>10</v>
      </c>
      <c r="AB83" s="85">
        <f t="shared" si="26"/>
        <v>47</v>
      </c>
      <c r="AC83" s="85">
        <v>44</v>
      </c>
      <c r="AD83" s="85">
        <v>4</v>
      </c>
      <c r="AE83" s="85">
        <f aca="true" t="shared" si="34" ref="AE83:AE88">+AC83+AD83</f>
        <v>48</v>
      </c>
      <c r="AF83" s="85">
        <v>57</v>
      </c>
      <c r="AG83" s="85">
        <v>25</v>
      </c>
      <c r="AH83" s="85">
        <v>0</v>
      </c>
      <c r="AI83" s="85">
        <v>0</v>
      </c>
      <c r="AJ83" s="85">
        <f t="shared" si="27"/>
        <v>82</v>
      </c>
      <c r="AK83" s="85">
        <v>21</v>
      </c>
      <c r="AL83" s="85">
        <f t="shared" si="28"/>
        <v>8</v>
      </c>
      <c r="AM83" s="85">
        <v>8</v>
      </c>
      <c r="AN83" s="89"/>
    </row>
    <row r="84" spans="1:40" ht="14.25" customHeight="1">
      <c r="A84" s="85" t="s">
        <v>412</v>
      </c>
      <c r="B84" s="85">
        <v>303</v>
      </c>
      <c r="C84" s="85">
        <v>100</v>
      </c>
      <c r="D84" s="85">
        <v>88</v>
      </c>
      <c r="E84" s="85">
        <v>22</v>
      </c>
      <c r="F84" s="85">
        <v>45</v>
      </c>
      <c r="G84" s="85">
        <v>12</v>
      </c>
      <c r="H84" s="85">
        <v>74</v>
      </c>
      <c r="I84" s="85">
        <v>25</v>
      </c>
      <c r="J84" s="88">
        <f t="shared" si="29"/>
        <v>510</v>
      </c>
      <c r="K84" s="86">
        <f t="shared" si="30"/>
        <v>159</v>
      </c>
      <c r="L84" s="85" t="s">
        <v>412</v>
      </c>
      <c r="M84" s="85">
        <v>68</v>
      </c>
      <c r="N84" s="85">
        <v>22</v>
      </c>
      <c r="O84" s="85">
        <v>8</v>
      </c>
      <c r="P84" s="85">
        <v>1</v>
      </c>
      <c r="Q84" s="85">
        <v>7</v>
      </c>
      <c r="R84" s="85">
        <v>1</v>
      </c>
      <c r="S84" s="85">
        <v>22</v>
      </c>
      <c r="T84" s="85">
        <v>11</v>
      </c>
      <c r="U84" s="88">
        <f t="shared" si="31"/>
        <v>105</v>
      </c>
      <c r="V84" s="88">
        <f t="shared" si="32"/>
        <v>35</v>
      </c>
      <c r="W84" s="85" t="s">
        <v>412</v>
      </c>
      <c r="X84" s="85">
        <v>5</v>
      </c>
      <c r="Y84" s="85">
        <v>2</v>
      </c>
      <c r="Z84" s="85">
        <v>1</v>
      </c>
      <c r="AA84" s="85">
        <v>2</v>
      </c>
      <c r="AB84" s="85">
        <f t="shared" si="26"/>
        <v>10</v>
      </c>
      <c r="AC84" s="85">
        <v>11</v>
      </c>
      <c r="AD84" s="85">
        <v>0</v>
      </c>
      <c r="AE84" s="85">
        <f t="shared" si="34"/>
        <v>11</v>
      </c>
      <c r="AF84" s="85">
        <v>6</v>
      </c>
      <c r="AG84" s="85">
        <v>2</v>
      </c>
      <c r="AH84" s="85">
        <v>3</v>
      </c>
      <c r="AI84" s="85">
        <v>0</v>
      </c>
      <c r="AJ84" s="85">
        <f t="shared" si="27"/>
        <v>11</v>
      </c>
      <c r="AK84" s="85">
        <v>3</v>
      </c>
      <c r="AL84" s="85">
        <f t="shared" si="28"/>
        <v>1</v>
      </c>
      <c r="AM84" s="85">
        <v>1</v>
      </c>
      <c r="AN84" s="89"/>
    </row>
    <row r="85" spans="1:40" ht="14.25" customHeight="1">
      <c r="A85" s="85" t="s">
        <v>122</v>
      </c>
      <c r="B85" s="85">
        <v>879</v>
      </c>
      <c r="C85" s="85">
        <v>368</v>
      </c>
      <c r="D85" s="85">
        <v>393</v>
      </c>
      <c r="E85" s="85">
        <v>168</v>
      </c>
      <c r="F85" s="85">
        <v>302</v>
      </c>
      <c r="G85" s="85">
        <v>134</v>
      </c>
      <c r="H85" s="85">
        <v>267</v>
      </c>
      <c r="I85" s="85">
        <v>116</v>
      </c>
      <c r="J85" s="88">
        <f t="shared" si="29"/>
        <v>1841</v>
      </c>
      <c r="K85" s="86">
        <f t="shared" si="30"/>
        <v>786</v>
      </c>
      <c r="L85" s="85" t="s">
        <v>122</v>
      </c>
      <c r="M85" s="85">
        <v>137</v>
      </c>
      <c r="N85" s="85">
        <v>70</v>
      </c>
      <c r="O85" s="85">
        <v>64</v>
      </c>
      <c r="P85" s="85">
        <v>23</v>
      </c>
      <c r="Q85" s="85">
        <v>85</v>
      </c>
      <c r="R85" s="85">
        <v>40</v>
      </c>
      <c r="S85" s="85">
        <v>104</v>
      </c>
      <c r="T85" s="85">
        <v>47</v>
      </c>
      <c r="U85" s="88">
        <f t="shared" si="31"/>
        <v>390</v>
      </c>
      <c r="V85" s="88">
        <f t="shared" si="32"/>
        <v>180</v>
      </c>
      <c r="W85" s="85" t="s">
        <v>122</v>
      </c>
      <c r="X85" s="85">
        <v>16</v>
      </c>
      <c r="Y85" s="85">
        <v>8</v>
      </c>
      <c r="Z85" s="85">
        <v>8</v>
      </c>
      <c r="AA85" s="85">
        <v>7</v>
      </c>
      <c r="AB85" s="85">
        <f t="shared" si="26"/>
        <v>39</v>
      </c>
      <c r="AC85" s="85">
        <v>25</v>
      </c>
      <c r="AD85" s="85">
        <v>5</v>
      </c>
      <c r="AE85" s="85">
        <f t="shared" si="34"/>
        <v>30</v>
      </c>
      <c r="AF85" s="85">
        <v>36</v>
      </c>
      <c r="AG85" s="85">
        <v>1</v>
      </c>
      <c r="AH85" s="85">
        <v>1</v>
      </c>
      <c r="AI85" s="85">
        <v>0</v>
      </c>
      <c r="AJ85" s="85">
        <f t="shared" si="27"/>
        <v>38</v>
      </c>
      <c r="AK85" s="85">
        <v>9</v>
      </c>
      <c r="AL85" s="85">
        <f t="shared" si="28"/>
        <v>5</v>
      </c>
      <c r="AM85" s="85">
        <v>5</v>
      </c>
      <c r="AN85" s="89"/>
    </row>
    <row r="86" spans="1:40" ht="14.25" customHeight="1">
      <c r="A86" s="85" t="s">
        <v>123</v>
      </c>
      <c r="B86" s="85">
        <v>1169</v>
      </c>
      <c r="C86" s="85">
        <v>373</v>
      </c>
      <c r="D86" s="85">
        <v>619</v>
      </c>
      <c r="E86" s="85">
        <v>247</v>
      </c>
      <c r="F86" s="85">
        <v>313</v>
      </c>
      <c r="G86" s="85">
        <v>133</v>
      </c>
      <c r="H86" s="85">
        <v>444</v>
      </c>
      <c r="I86" s="85">
        <v>173</v>
      </c>
      <c r="J86" s="88">
        <f t="shared" si="29"/>
        <v>2545</v>
      </c>
      <c r="K86" s="86">
        <f t="shared" si="30"/>
        <v>926</v>
      </c>
      <c r="L86" s="85" t="s">
        <v>123</v>
      </c>
      <c r="M86" s="85">
        <v>205</v>
      </c>
      <c r="N86" s="85">
        <v>67</v>
      </c>
      <c r="O86" s="85">
        <v>14</v>
      </c>
      <c r="P86" s="85">
        <v>8</v>
      </c>
      <c r="Q86" s="85">
        <v>20</v>
      </c>
      <c r="R86" s="85">
        <v>5</v>
      </c>
      <c r="S86" s="85">
        <v>203</v>
      </c>
      <c r="T86" s="85">
        <v>109</v>
      </c>
      <c r="U86" s="88">
        <f t="shared" si="31"/>
        <v>442</v>
      </c>
      <c r="V86" s="88">
        <f t="shared" si="32"/>
        <v>189</v>
      </c>
      <c r="W86" s="85" t="s">
        <v>123</v>
      </c>
      <c r="X86" s="85">
        <v>19</v>
      </c>
      <c r="Y86" s="85">
        <v>13</v>
      </c>
      <c r="Z86" s="85">
        <v>8</v>
      </c>
      <c r="AA86" s="85">
        <v>10</v>
      </c>
      <c r="AB86" s="85">
        <f t="shared" si="26"/>
        <v>50</v>
      </c>
      <c r="AC86" s="85">
        <v>42</v>
      </c>
      <c r="AD86" s="85">
        <v>5</v>
      </c>
      <c r="AE86" s="85">
        <f t="shared" si="34"/>
        <v>47</v>
      </c>
      <c r="AF86" s="85">
        <v>44</v>
      </c>
      <c r="AG86" s="85">
        <v>20</v>
      </c>
      <c r="AH86" s="85">
        <v>4</v>
      </c>
      <c r="AI86" s="85">
        <v>1</v>
      </c>
      <c r="AJ86" s="85">
        <f t="shared" si="27"/>
        <v>69</v>
      </c>
      <c r="AK86" s="85">
        <v>14</v>
      </c>
      <c r="AL86" s="85">
        <f t="shared" si="28"/>
        <v>8</v>
      </c>
      <c r="AM86" s="85">
        <v>8</v>
      </c>
      <c r="AN86" s="89"/>
    </row>
    <row r="87" spans="1:40" ht="11.25" customHeight="1">
      <c r="A87" s="85" t="s">
        <v>124</v>
      </c>
      <c r="B87" s="85">
        <v>1240</v>
      </c>
      <c r="C87" s="85">
        <v>545</v>
      </c>
      <c r="D87" s="85">
        <v>530</v>
      </c>
      <c r="E87" s="85">
        <v>229</v>
      </c>
      <c r="F87" s="85">
        <v>431</v>
      </c>
      <c r="G87" s="85">
        <v>173</v>
      </c>
      <c r="H87" s="85">
        <v>539</v>
      </c>
      <c r="I87" s="85">
        <v>201</v>
      </c>
      <c r="J87" s="88">
        <f t="shared" si="29"/>
        <v>2740</v>
      </c>
      <c r="K87" s="86">
        <f t="shared" si="30"/>
        <v>1148</v>
      </c>
      <c r="L87" s="85" t="s">
        <v>124</v>
      </c>
      <c r="M87" s="85">
        <v>242</v>
      </c>
      <c r="N87" s="85">
        <v>107</v>
      </c>
      <c r="O87" s="85">
        <v>62</v>
      </c>
      <c r="P87" s="85">
        <v>25</v>
      </c>
      <c r="Q87" s="85">
        <v>88</v>
      </c>
      <c r="R87" s="85">
        <v>38</v>
      </c>
      <c r="S87" s="85">
        <v>155</v>
      </c>
      <c r="T87" s="85">
        <v>62</v>
      </c>
      <c r="U87" s="88">
        <f t="shared" si="31"/>
        <v>547</v>
      </c>
      <c r="V87" s="88">
        <f t="shared" si="32"/>
        <v>232</v>
      </c>
      <c r="W87" s="85" t="s">
        <v>124</v>
      </c>
      <c r="X87" s="85">
        <v>21</v>
      </c>
      <c r="Y87" s="85">
        <v>12</v>
      </c>
      <c r="Z87" s="85">
        <v>10</v>
      </c>
      <c r="AA87" s="85">
        <v>10</v>
      </c>
      <c r="AB87" s="85">
        <f t="shared" si="26"/>
        <v>53</v>
      </c>
      <c r="AC87" s="85">
        <v>41</v>
      </c>
      <c r="AD87" s="85">
        <v>11</v>
      </c>
      <c r="AE87" s="85">
        <f t="shared" si="34"/>
        <v>52</v>
      </c>
      <c r="AF87" s="85">
        <v>51</v>
      </c>
      <c r="AG87" s="85">
        <v>7</v>
      </c>
      <c r="AH87" s="85">
        <v>8</v>
      </c>
      <c r="AI87" s="85">
        <v>0</v>
      </c>
      <c r="AJ87" s="85">
        <f t="shared" si="27"/>
        <v>66</v>
      </c>
      <c r="AK87" s="85">
        <v>23</v>
      </c>
      <c r="AL87" s="85">
        <f t="shared" si="28"/>
        <v>8</v>
      </c>
      <c r="AM87" s="85">
        <v>8</v>
      </c>
      <c r="AN87" s="89"/>
    </row>
    <row r="88" spans="1:40" s="169" customFormat="1" ht="14.25" customHeight="1">
      <c r="A88" s="85" t="s">
        <v>125</v>
      </c>
      <c r="B88" s="85">
        <v>250</v>
      </c>
      <c r="C88" s="85">
        <v>103</v>
      </c>
      <c r="D88" s="85">
        <v>98</v>
      </c>
      <c r="E88" s="85">
        <v>36</v>
      </c>
      <c r="F88" s="85">
        <v>84</v>
      </c>
      <c r="G88" s="85">
        <v>19</v>
      </c>
      <c r="H88" s="85">
        <v>71</v>
      </c>
      <c r="I88" s="85">
        <v>27</v>
      </c>
      <c r="J88" s="88">
        <f t="shared" si="29"/>
        <v>503</v>
      </c>
      <c r="K88" s="86">
        <f t="shared" si="30"/>
        <v>185</v>
      </c>
      <c r="L88" s="85" t="s">
        <v>125</v>
      </c>
      <c r="M88" s="85">
        <v>54</v>
      </c>
      <c r="N88" s="85">
        <v>22</v>
      </c>
      <c r="O88" s="85">
        <v>11</v>
      </c>
      <c r="P88" s="85">
        <v>5</v>
      </c>
      <c r="Q88" s="85">
        <v>32</v>
      </c>
      <c r="R88" s="85">
        <v>9</v>
      </c>
      <c r="S88" s="85">
        <v>24</v>
      </c>
      <c r="T88" s="85">
        <v>7</v>
      </c>
      <c r="U88" s="88">
        <f t="shared" si="31"/>
        <v>121</v>
      </c>
      <c r="V88" s="88">
        <f t="shared" si="32"/>
        <v>43</v>
      </c>
      <c r="W88" s="85" t="s">
        <v>125</v>
      </c>
      <c r="X88" s="85">
        <v>4</v>
      </c>
      <c r="Y88" s="85">
        <v>3</v>
      </c>
      <c r="Z88" s="85">
        <v>3</v>
      </c>
      <c r="AA88" s="85">
        <v>2</v>
      </c>
      <c r="AB88" s="85">
        <f t="shared" si="26"/>
        <v>12</v>
      </c>
      <c r="AC88" s="85">
        <v>10</v>
      </c>
      <c r="AD88" s="85">
        <v>2</v>
      </c>
      <c r="AE88" s="85">
        <f t="shared" si="34"/>
        <v>12</v>
      </c>
      <c r="AF88" s="85">
        <v>11</v>
      </c>
      <c r="AG88" s="85">
        <v>5</v>
      </c>
      <c r="AH88" s="85">
        <v>0</v>
      </c>
      <c r="AI88" s="85">
        <v>0</v>
      </c>
      <c r="AJ88" s="85">
        <f t="shared" si="27"/>
        <v>16</v>
      </c>
      <c r="AK88" s="85">
        <v>5</v>
      </c>
      <c r="AL88" s="85">
        <f t="shared" si="28"/>
        <v>3</v>
      </c>
      <c r="AM88" s="85">
        <v>3</v>
      </c>
      <c r="AN88" s="89"/>
    </row>
    <row r="89" spans="1:40" ht="12" customHeight="1">
      <c r="A89" s="164"/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64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64"/>
      <c r="X89" s="172"/>
      <c r="Y89" s="164"/>
      <c r="Z89" s="164"/>
      <c r="AA89" s="164"/>
      <c r="AB89" s="164"/>
      <c r="AC89" s="172"/>
      <c r="AD89" s="172"/>
      <c r="AE89" s="164"/>
      <c r="AF89" s="172"/>
      <c r="AG89" s="172"/>
      <c r="AH89" s="172"/>
      <c r="AI89" s="172"/>
      <c r="AJ89" s="172"/>
      <c r="AK89" s="172"/>
      <c r="AL89" s="172"/>
      <c r="AM89" s="172"/>
      <c r="AN89" s="172"/>
    </row>
    <row r="90" ht="7.5" customHeight="1"/>
    <row r="91" spans="1:40" ht="12.75">
      <c r="A91" s="122" t="s">
        <v>318</v>
      </c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 t="s">
        <v>148</v>
      </c>
      <c r="M91" s="122"/>
      <c r="N91" s="122"/>
      <c r="O91" s="122"/>
      <c r="P91" s="122"/>
      <c r="Q91" s="122"/>
      <c r="R91" s="122"/>
      <c r="S91" s="122"/>
      <c r="T91" s="130"/>
      <c r="U91" s="122"/>
      <c r="V91" s="122"/>
      <c r="W91" s="122" t="s">
        <v>205</v>
      </c>
      <c r="X91" s="130"/>
      <c r="Y91" s="122"/>
      <c r="Z91" s="122"/>
      <c r="AA91" s="122"/>
      <c r="AB91" s="122"/>
      <c r="AC91" s="122"/>
      <c r="AD91" s="122"/>
      <c r="AE91" s="122"/>
      <c r="AF91" s="130"/>
      <c r="AG91" s="130"/>
      <c r="AH91" s="130"/>
      <c r="AI91" s="130"/>
      <c r="AJ91" s="130"/>
      <c r="AK91" s="130"/>
      <c r="AL91" s="130"/>
      <c r="AM91" s="130"/>
      <c r="AN91" s="130"/>
    </row>
    <row r="92" spans="1:40" ht="12.75">
      <c r="A92" s="122" t="s">
        <v>415</v>
      </c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 t="s">
        <v>415</v>
      </c>
      <c r="M92" s="122"/>
      <c r="N92" s="122"/>
      <c r="O92" s="122"/>
      <c r="P92" s="122"/>
      <c r="Q92" s="122"/>
      <c r="R92" s="122"/>
      <c r="S92" s="122"/>
      <c r="T92" s="130"/>
      <c r="U92" s="122"/>
      <c r="V92" s="122"/>
      <c r="W92" s="122" t="s">
        <v>425</v>
      </c>
      <c r="X92" s="130"/>
      <c r="Y92" s="122"/>
      <c r="Z92" s="122"/>
      <c r="AA92" s="122"/>
      <c r="AB92" s="122"/>
      <c r="AC92" s="122"/>
      <c r="AD92" s="122"/>
      <c r="AE92" s="122"/>
      <c r="AF92" s="130"/>
      <c r="AG92" s="130"/>
      <c r="AH92" s="130"/>
      <c r="AI92" s="130"/>
      <c r="AJ92" s="130"/>
      <c r="AK92" s="130"/>
      <c r="AL92" s="130"/>
      <c r="AM92" s="130"/>
      <c r="AN92" s="130"/>
    </row>
    <row r="93" spans="1:40" ht="12.75">
      <c r="A93" s="122" t="s">
        <v>401</v>
      </c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22" t="s">
        <v>401</v>
      </c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22" t="s">
        <v>401</v>
      </c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</row>
    <row r="95" spans="1:39" ht="12.75">
      <c r="A95" s="161" t="s">
        <v>538</v>
      </c>
      <c r="H95" s="128" t="s">
        <v>298</v>
      </c>
      <c r="L95" s="161" t="s">
        <v>538</v>
      </c>
      <c r="S95" s="128" t="s">
        <v>298</v>
      </c>
      <c r="W95" s="161" t="s">
        <v>538</v>
      </c>
      <c r="AM95" s="128" t="s">
        <v>298</v>
      </c>
    </row>
    <row r="97" spans="1:40" s="448" customFormat="1" ht="19.5" customHeight="1">
      <c r="A97" s="445"/>
      <c r="B97" s="184" t="s">
        <v>268</v>
      </c>
      <c r="C97" s="185"/>
      <c r="D97" s="184" t="s">
        <v>269</v>
      </c>
      <c r="E97" s="185"/>
      <c r="F97" s="184" t="s">
        <v>270</v>
      </c>
      <c r="G97" s="185"/>
      <c r="H97" s="184" t="s">
        <v>271</v>
      </c>
      <c r="I97" s="185"/>
      <c r="J97" s="184" t="s">
        <v>259</v>
      </c>
      <c r="K97" s="185"/>
      <c r="L97" s="445"/>
      <c r="M97" s="184" t="s">
        <v>268</v>
      </c>
      <c r="N97" s="185"/>
      <c r="O97" s="184" t="s">
        <v>269</v>
      </c>
      <c r="P97" s="185"/>
      <c r="Q97" s="184" t="s">
        <v>270</v>
      </c>
      <c r="R97" s="185"/>
      <c r="S97" s="184" t="s">
        <v>271</v>
      </c>
      <c r="T97" s="185"/>
      <c r="U97" s="184" t="s">
        <v>259</v>
      </c>
      <c r="V97" s="185"/>
      <c r="W97" s="419"/>
      <c r="X97" s="537" t="s">
        <v>132</v>
      </c>
      <c r="Y97" s="538"/>
      <c r="Z97" s="538"/>
      <c r="AA97" s="538"/>
      <c r="AB97" s="539"/>
      <c r="AC97" s="412" t="s">
        <v>5</v>
      </c>
      <c r="AD97" s="411"/>
      <c r="AE97" s="412"/>
      <c r="AF97" s="412" t="s">
        <v>534</v>
      </c>
      <c r="AG97" s="413"/>
      <c r="AH97" s="411"/>
      <c r="AI97" s="414"/>
      <c r="AJ97" s="421"/>
      <c r="AK97" s="399" t="s">
        <v>385</v>
      </c>
      <c r="AL97" s="412" t="s">
        <v>386</v>
      </c>
      <c r="AM97" s="400"/>
      <c r="AN97" s="417"/>
    </row>
    <row r="98" spans="1:40" s="487" customFormat="1" ht="25.5" customHeight="1">
      <c r="A98" s="232" t="s">
        <v>416</v>
      </c>
      <c r="B98" s="237" t="s">
        <v>532</v>
      </c>
      <c r="C98" s="237" t="s">
        <v>265</v>
      </c>
      <c r="D98" s="237" t="s">
        <v>532</v>
      </c>
      <c r="E98" s="237" t="s">
        <v>265</v>
      </c>
      <c r="F98" s="237" t="s">
        <v>532</v>
      </c>
      <c r="G98" s="237" t="s">
        <v>265</v>
      </c>
      <c r="H98" s="237" t="s">
        <v>532</v>
      </c>
      <c r="I98" s="237" t="s">
        <v>265</v>
      </c>
      <c r="J98" s="237" t="s">
        <v>532</v>
      </c>
      <c r="K98" s="237" t="s">
        <v>265</v>
      </c>
      <c r="L98" s="232" t="s">
        <v>416</v>
      </c>
      <c r="M98" s="237" t="s">
        <v>532</v>
      </c>
      <c r="N98" s="237" t="s">
        <v>265</v>
      </c>
      <c r="O98" s="237" t="s">
        <v>532</v>
      </c>
      <c r="P98" s="237" t="s">
        <v>265</v>
      </c>
      <c r="Q98" s="237" t="s">
        <v>532</v>
      </c>
      <c r="R98" s="237" t="s">
        <v>265</v>
      </c>
      <c r="S98" s="237" t="s">
        <v>532</v>
      </c>
      <c r="T98" s="237" t="s">
        <v>265</v>
      </c>
      <c r="U98" s="237" t="s">
        <v>532</v>
      </c>
      <c r="V98" s="237" t="s">
        <v>265</v>
      </c>
      <c r="W98" s="486" t="s">
        <v>416</v>
      </c>
      <c r="X98" s="449" t="s">
        <v>272</v>
      </c>
      <c r="Y98" s="449" t="s">
        <v>273</v>
      </c>
      <c r="Z98" s="449" t="s">
        <v>274</v>
      </c>
      <c r="AA98" s="449" t="s">
        <v>275</v>
      </c>
      <c r="AB98" s="450" t="s">
        <v>259</v>
      </c>
      <c r="AC98" s="377" t="s">
        <v>393</v>
      </c>
      <c r="AD98" s="377" t="s">
        <v>394</v>
      </c>
      <c r="AE98" s="347" t="s">
        <v>392</v>
      </c>
      <c r="AF98" s="377" t="s">
        <v>533</v>
      </c>
      <c r="AG98" s="347" t="s">
        <v>395</v>
      </c>
      <c r="AH98" s="347" t="s">
        <v>276</v>
      </c>
      <c r="AI98" s="347" t="s">
        <v>396</v>
      </c>
      <c r="AJ98" s="348" t="s">
        <v>397</v>
      </c>
      <c r="AK98" s="349" t="s">
        <v>128</v>
      </c>
      <c r="AL98" s="379" t="s">
        <v>143</v>
      </c>
      <c r="AM98" s="349" t="s">
        <v>138</v>
      </c>
      <c r="AN98" s="379" t="s">
        <v>144</v>
      </c>
    </row>
    <row r="99" spans="1:40" ht="12.75">
      <c r="A99" s="85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85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240"/>
      <c r="X99" s="242"/>
      <c r="Y99" s="242"/>
      <c r="Z99" s="242"/>
      <c r="AA99" s="242"/>
      <c r="AB99" s="242"/>
      <c r="AC99" s="285"/>
      <c r="AD99" s="285"/>
      <c r="AE99" s="285"/>
      <c r="AF99" s="95"/>
      <c r="AG99" s="95"/>
      <c r="AH99" s="95"/>
      <c r="AI99" s="95"/>
      <c r="AJ99" s="95"/>
      <c r="AK99" s="285"/>
      <c r="AL99" s="95"/>
      <c r="AM99" s="293"/>
      <c r="AN99" s="170"/>
    </row>
    <row r="100" spans="1:40" s="26" customFormat="1" ht="12.75">
      <c r="A100" s="9" t="s">
        <v>267</v>
      </c>
      <c r="B100" s="17">
        <f aca="true" t="shared" si="35" ref="B100:K100">SUM(B102:B122)</f>
        <v>13264</v>
      </c>
      <c r="C100" s="17">
        <f t="shared" si="35"/>
        <v>5898</v>
      </c>
      <c r="D100" s="17">
        <f t="shared" si="35"/>
        <v>8243</v>
      </c>
      <c r="E100" s="17">
        <f t="shared" si="35"/>
        <v>3504</v>
      </c>
      <c r="F100" s="17">
        <f t="shared" si="35"/>
        <v>5636</v>
      </c>
      <c r="G100" s="17">
        <f t="shared" si="35"/>
        <v>2397</v>
      </c>
      <c r="H100" s="17">
        <f t="shared" si="35"/>
        <v>5503</v>
      </c>
      <c r="I100" s="17">
        <f t="shared" si="35"/>
        <v>2115</v>
      </c>
      <c r="J100" s="17">
        <f t="shared" si="35"/>
        <v>32646</v>
      </c>
      <c r="K100" s="17">
        <f t="shared" si="35"/>
        <v>13914</v>
      </c>
      <c r="L100" s="9" t="s">
        <v>267</v>
      </c>
      <c r="M100" s="17">
        <f aca="true" t="shared" si="36" ref="M100:V100">SUM(M102:M122)</f>
        <v>2137</v>
      </c>
      <c r="N100" s="17">
        <f t="shared" si="36"/>
        <v>1006</v>
      </c>
      <c r="O100" s="17">
        <f t="shared" si="36"/>
        <v>804</v>
      </c>
      <c r="P100" s="17">
        <f t="shared" si="36"/>
        <v>380</v>
      </c>
      <c r="Q100" s="17">
        <f t="shared" si="36"/>
        <v>975</v>
      </c>
      <c r="R100" s="17">
        <f t="shared" si="36"/>
        <v>434</v>
      </c>
      <c r="S100" s="17">
        <f t="shared" si="36"/>
        <v>1751</v>
      </c>
      <c r="T100" s="17">
        <f t="shared" si="36"/>
        <v>667</v>
      </c>
      <c r="U100" s="17">
        <f t="shared" si="36"/>
        <v>5667</v>
      </c>
      <c r="V100" s="17">
        <f t="shared" si="36"/>
        <v>2487</v>
      </c>
      <c r="W100" s="9" t="s">
        <v>267</v>
      </c>
      <c r="X100" s="17">
        <f aca="true" t="shared" si="37" ref="X100:AN100">SUM(X102:X122)</f>
        <v>257</v>
      </c>
      <c r="Y100" s="17">
        <f t="shared" si="37"/>
        <v>174</v>
      </c>
      <c r="Z100" s="17">
        <f t="shared" si="37"/>
        <v>145</v>
      </c>
      <c r="AA100" s="17">
        <f t="shared" si="37"/>
        <v>134</v>
      </c>
      <c r="AB100" s="17">
        <f t="shared" si="37"/>
        <v>710</v>
      </c>
      <c r="AC100" s="17">
        <f t="shared" si="37"/>
        <v>553</v>
      </c>
      <c r="AD100" s="17">
        <f t="shared" si="37"/>
        <v>68</v>
      </c>
      <c r="AE100" s="17">
        <f t="shared" si="37"/>
        <v>621</v>
      </c>
      <c r="AF100" s="17">
        <f t="shared" si="37"/>
        <v>861</v>
      </c>
      <c r="AG100" s="17">
        <f t="shared" si="37"/>
        <v>128</v>
      </c>
      <c r="AH100" s="17">
        <f t="shared" si="37"/>
        <v>0</v>
      </c>
      <c r="AI100" s="17">
        <f t="shared" si="37"/>
        <v>23</v>
      </c>
      <c r="AJ100" s="17">
        <f t="shared" si="37"/>
        <v>1012</v>
      </c>
      <c r="AK100" s="17">
        <f t="shared" si="37"/>
        <v>273</v>
      </c>
      <c r="AL100" s="17">
        <f t="shared" si="37"/>
        <v>112</v>
      </c>
      <c r="AM100" s="17">
        <f t="shared" si="37"/>
        <v>111</v>
      </c>
      <c r="AN100" s="17">
        <f t="shared" si="37"/>
        <v>1</v>
      </c>
    </row>
    <row r="101" spans="1:40" s="26" customFormat="1" ht="12.75">
      <c r="A101" s="9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9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9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</row>
    <row r="102" spans="1:40" ht="15" customHeight="1">
      <c r="A102" s="85" t="s">
        <v>54</v>
      </c>
      <c r="B102" s="85">
        <v>743</v>
      </c>
      <c r="C102" s="85">
        <v>334</v>
      </c>
      <c r="D102" s="85">
        <v>432</v>
      </c>
      <c r="E102" s="85">
        <v>178</v>
      </c>
      <c r="F102" s="85">
        <v>319</v>
      </c>
      <c r="G102" s="85">
        <v>154</v>
      </c>
      <c r="H102" s="85">
        <v>346</v>
      </c>
      <c r="I102" s="85">
        <v>140</v>
      </c>
      <c r="J102" s="88">
        <f>B102+D102+F102+H102</f>
        <v>1840</v>
      </c>
      <c r="K102" s="88">
        <f>+C102+E102+G102+I102</f>
        <v>806</v>
      </c>
      <c r="L102" s="85" t="s">
        <v>54</v>
      </c>
      <c r="M102" s="85">
        <v>137</v>
      </c>
      <c r="N102" s="85">
        <v>52</v>
      </c>
      <c r="O102" s="85">
        <v>22</v>
      </c>
      <c r="P102" s="85">
        <v>13</v>
      </c>
      <c r="Q102" s="85">
        <v>28</v>
      </c>
      <c r="R102" s="85">
        <v>13</v>
      </c>
      <c r="S102" s="85">
        <v>101</v>
      </c>
      <c r="T102" s="85">
        <v>40</v>
      </c>
      <c r="U102" s="88">
        <f>M102+O102+Q102+S102</f>
        <v>288</v>
      </c>
      <c r="V102" s="88">
        <f>N102+P102+R102+T102</f>
        <v>118</v>
      </c>
      <c r="W102" s="85" t="s">
        <v>54</v>
      </c>
      <c r="X102" s="85">
        <v>16</v>
      </c>
      <c r="Y102" s="85">
        <v>10</v>
      </c>
      <c r="Z102" s="85">
        <v>9</v>
      </c>
      <c r="AA102" s="85">
        <v>9</v>
      </c>
      <c r="AB102" s="85">
        <f>SUM(X102:AA102)</f>
        <v>44</v>
      </c>
      <c r="AC102" s="85">
        <v>41</v>
      </c>
      <c r="AD102" s="85">
        <v>0</v>
      </c>
      <c r="AE102" s="85">
        <f>+AC102+AD102</f>
        <v>41</v>
      </c>
      <c r="AF102" s="85">
        <v>51</v>
      </c>
      <c r="AG102" s="85">
        <v>12</v>
      </c>
      <c r="AH102" s="85">
        <v>0</v>
      </c>
      <c r="AI102" s="85">
        <v>0</v>
      </c>
      <c r="AJ102" s="85">
        <f aca="true" t="shared" si="38" ref="AJ102:AJ122">+AF102+AG102+AH102+AI102</f>
        <v>63</v>
      </c>
      <c r="AK102" s="85">
        <v>24</v>
      </c>
      <c r="AL102" s="85">
        <f aca="true" t="shared" si="39" ref="AL102:AL122">+AM102+AN102</f>
        <v>8</v>
      </c>
      <c r="AM102" s="85">
        <v>8</v>
      </c>
      <c r="AN102" s="89"/>
    </row>
    <row r="103" spans="1:40" ht="15" customHeight="1">
      <c r="A103" s="85" t="s">
        <v>55</v>
      </c>
      <c r="B103" s="85">
        <v>109</v>
      </c>
      <c r="C103" s="85">
        <v>63</v>
      </c>
      <c r="D103" s="85">
        <v>56</v>
      </c>
      <c r="E103" s="85">
        <v>18</v>
      </c>
      <c r="F103" s="85">
        <v>29</v>
      </c>
      <c r="G103" s="85">
        <v>15</v>
      </c>
      <c r="H103" s="85">
        <v>55</v>
      </c>
      <c r="I103" s="85">
        <v>21</v>
      </c>
      <c r="J103" s="88">
        <f>B103+D103+F103+H103</f>
        <v>249</v>
      </c>
      <c r="K103" s="88">
        <f>+C103+E103+G103+I103</f>
        <v>117</v>
      </c>
      <c r="L103" s="85" t="s">
        <v>55</v>
      </c>
      <c r="M103" s="85">
        <v>25</v>
      </c>
      <c r="N103" s="85">
        <v>14</v>
      </c>
      <c r="O103" s="85">
        <v>7</v>
      </c>
      <c r="P103" s="85">
        <v>4</v>
      </c>
      <c r="Q103" s="85">
        <v>8</v>
      </c>
      <c r="R103" s="85">
        <v>3</v>
      </c>
      <c r="S103" s="85">
        <v>25</v>
      </c>
      <c r="T103" s="85">
        <v>10</v>
      </c>
      <c r="U103" s="88">
        <f>M103+O103+Q103+S103</f>
        <v>65</v>
      </c>
      <c r="V103" s="88">
        <f>N103+P103+R103+T103</f>
        <v>31</v>
      </c>
      <c r="W103" s="85" t="s">
        <v>55</v>
      </c>
      <c r="X103" s="85">
        <v>2</v>
      </c>
      <c r="Y103" s="85">
        <v>1</v>
      </c>
      <c r="Z103" s="85">
        <v>1</v>
      </c>
      <c r="AA103" s="85">
        <v>1</v>
      </c>
      <c r="AB103" s="85">
        <f aca="true" t="shared" si="40" ref="AB103:AB122">SUM(X103:AA103)</f>
        <v>5</v>
      </c>
      <c r="AC103" s="85">
        <v>4</v>
      </c>
      <c r="AD103" s="85">
        <v>0</v>
      </c>
      <c r="AE103" s="85">
        <f>+AC103+AD103</f>
        <v>4</v>
      </c>
      <c r="AF103" s="85">
        <v>2</v>
      </c>
      <c r="AG103" s="85">
        <v>1</v>
      </c>
      <c r="AH103" s="85">
        <v>0</v>
      </c>
      <c r="AI103" s="85">
        <v>4</v>
      </c>
      <c r="AJ103" s="85">
        <f t="shared" si="38"/>
        <v>7</v>
      </c>
      <c r="AK103" s="85">
        <v>0</v>
      </c>
      <c r="AL103" s="85">
        <f t="shared" si="39"/>
        <v>1</v>
      </c>
      <c r="AM103" s="85">
        <v>1</v>
      </c>
      <c r="AN103" s="89"/>
    </row>
    <row r="104" spans="1:40" ht="15" customHeight="1">
      <c r="A104" s="85" t="s">
        <v>56</v>
      </c>
      <c r="B104" s="85">
        <v>632</v>
      </c>
      <c r="C104" s="85">
        <v>274</v>
      </c>
      <c r="D104" s="85">
        <v>396</v>
      </c>
      <c r="E104" s="85">
        <v>168</v>
      </c>
      <c r="F104" s="85">
        <v>225</v>
      </c>
      <c r="G104" s="85">
        <v>83</v>
      </c>
      <c r="H104" s="85">
        <v>345</v>
      </c>
      <c r="I104" s="85">
        <v>121</v>
      </c>
      <c r="J104" s="88">
        <f aca="true" t="shared" si="41" ref="J104:J122">B104+D104+F104+H104</f>
        <v>1598</v>
      </c>
      <c r="K104" s="88">
        <f aca="true" t="shared" si="42" ref="K104:K122">+C104+E104+G104+I104</f>
        <v>646</v>
      </c>
      <c r="L104" s="85" t="s">
        <v>56</v>
      </c>
      <c r="M104" s="85">
        <v>78</v>
      </c>
      <c r="N104" s="85">
        <v>34</v>
      </c>
      <c r="O104" s="85">
        <v>23</v>
      </c>
      <c r="P104" s="85">
        <v>12</v>
      </c>
      <c r="Q104" s="85">
        <v>16</v>
      </c>
      <c r="R104" s="85">
        <v>6</v>
      </c>
      <c r="S104" s="85">
        <v>114</v>
      </c>
      <c r="T104" s="85">
        <v>38</v>
      </c>
      <c r="U104" s="88">
        <f aca="true" t="shared" si="43" ref="U104:U122">M104+O104+Q104+S104</f>
        <v>231</v>
      </c>
      <c r="V104" s="88">
        <f aca="true" t="shared" si="44" ref="V104:V122">N104+P104+R104+T104</f>
        <v>90</v>
      </c>
      <c r="W104" s="85" t="s">
        <v>56</v>
      </c>
      <c r="X104" s="85">
        <v>14</v>
      </c>
      <c r="Y104" s="85">
        <v>10</v>
      </c>
      <c r="Z104" s="85">
        <v>8</v>
      </c>
      <c r="AA104" s="85">
        <v>10</v>
      </c>
      <c r="AB104" s="85">
        <f t="shared" si="40"/>
        <v>42</v>
      </c>
      <c r="AC104" s="85">
        <v>38</v>
      </c>
      <c r="AD104" s="85">
        <v>4</v>
      </c>
      <c r="AE104" s="85">
        <f>+AC104+AD104</f>
        <v>42</v>
      </c>
      <c r="AF104" s="85">
        <v>50</v>
      </c>
      <c r="AG104" s="85">
        <v>9</v>
      </c>
      <c r="AH104" s="85">
        <v>0</v>
      </c>
      <c r="AI104" s="85">
        <v>1</v>
      </c>
      <c r="AJ104" s="85">
        <f t="shared" si="38"/>
        <v>60</v>
      </c>
      <c r="AK104" s="85">
        <v>13</v>
      </c>
      <c r="AL104" s="85">
        <f t="shared" si="39"/>
        <v>8</v>
      </c>
      <c r="AM104" s="85">
        <v>8</v>
      </c>
      <c r="AN104" s="89"/>
    </row>
    <row r="105" spans="1:40" ht="15" customHeight="1">
      <c r="A105" s="85" t="s">
        <v>57</v>
      </c>
      <c r="B105" s="85">
        <v>122</v>
      </c>
      <c r="C105" s="85">
        <v>54</v>
      </c>
      <c r="D105" s="85">
        <v>85</v>
      </c>
      <c r="E105" s="85">
        <v>33</v>
      </c>
      <c r="F105" s="85">
        <v>44</v>
      </c>
      <c r="G105" s="85">
        <v>22</v>
      </c>
      <c r="H105" s="85">
        <v>34</v>
      </c>
      <c r="I105" s="85">
        <v>12</v>
      </c>
      <c r="J105" s="88">
        <f t="shared" si="41"/>
        <v>285</v>
      </c>
      <c r="K105" s="88">
        <f t="shared" si="42"/>
        <v>121</v>
      </c>
      <c r="L105" s="85" t="s">
        <v>57</v>
      </c>
      <c r="M105" s="85">
        <v>47</v>
      </c>
      <c r="N105" s="85">
        <v>27</v>
      </c>
      <c r="O105" s="85">
        <v>1</v>
      </c>
      <c r="P105" s="85">
        <v>0</v>
      </c>
      <c r="Q105" s="85">
        <v>0</v>
      </c>
      <c r="R105" s="85">
        <v>0</v>
      </c>
      <c r="S105" s="85">
        <v>2</v>
      </c>
      <c r="T105" s="85">
        <v>1</v>
      </c>
      <c r="U105" s="88">
        <f t="shared" si="43"/>
        <v>50</v>
      </c>
      <c r="V105" s="88">
        <f t="shared" si="44"/>
        <v>28</v>
      </c>
      <c r="W105" s="85" t="s">
        <v>57</v>
      </c>
      <c r="X105" s="85">
        <v>4</v>
      </c>
      <c r="Y105" s="85">
        <v>3</v>
      </c>
      <c r="Z105" s="85">
        <v>3</v>
      </c>
      <c r="AA105" s="85">
        <v>3</v>
      </c>
      <c r="AB105" s="85">
        <f t="shared" si="40"/>
        <v>13</v>
      </c>
      <c r="AC105" s="85">
        <v>11</v>
      </c>
      <c r="AD105" s="85">
        <v>1</v>
      </c>
      <c r="AE105" s="85">
        <f>+AC105+AD105</f>
        <v>12</v>
      </c>
      <c r="AF105" s="85">
        <v>18</v>
      </c>
      <c r="AG105" s="85">
        <v>0</v>
      </c>
      <c r="AH105" s="85">
        <v>0</v>
      </c>
      <c r="AI105" s="85">
        <v>0</v>
      </c>
      <c r="AJ105" s="85">
        <f t="shared" si="38"/>
        <v>18</v>
      </c>
      <c r="AK105" s="85">
        <v>1</v>
      </c>
      <c r="AL105" s="85">
        <f t="shared" si="39"/>
        <v>3</v>
      </c>
      <c r="AM105" s="85">
        <v>3</v>
      </c>
      <c r="AN105" s="89"/>
    </row>
    <row r="106" spans="1:40" ht="15" customHeight="1">
      <c r="A106" s="85" t="s">
        <v>58</v>
      </c>
      <c r="B106" s="85">
        <v>1162</v>
      </c>
      <c r="C106" s="85">
        <v>538</v>
      </c>
      <c r="D106" s="85">
        <v>838</v>
      </c>
      <c r="E106" s="85">
        <v>342</v>
      </c>
      <c r="F106" s="85">
        <v>509</v>
      </c>
      <c r="G106" s="85">
        <v>205</v>
      </c>
      <c r="H106" s="85">
        <v>476</v>
      </c>
      <c r="I106" s="85">
        <v>184</v>
      </c>
      <c r="J106" s="88">
        <f t="shared" si="41"/>
        <v>2985</v>
      </c>
      <c r="K106" s="88">
        <f t="shared" si="42"/>
        <v>1269</v>
      </c>
      <c r="L106" s="85" t="s">
        <v>58</v>
      </c>
      <c r="M106" s="85">
        <v>116</v>
      </c>
      <c r="N106" s="85">
        <v>67</v>
      </c>
      <c r="O106" s="85">
        <v>30</v>
      </c>
      <c r="P106" s="85">
        <v>13</v>
      </c>
      <c r="Q106" s="85">
        <v>32</v>
      </c>
      <c r="R106" s="85">
        <v>7</v>
      </c>
      <c r="S106" s="85">
        <v>132</v>
      </c>
      <c r="T106" s="85">
        <v>47</v>
      </c>
      <c r="U106" s="88">
        <f t="shared" si="43"/>
        <v>310</v>
      </c>
      <c r="V106" s="88">
        <f t="shared" si="44"/>
        <v>134</v>
      </c>
      <c r="W106" s="85" t="s">
        <v>58</v>
      </c>
      <c r="X106" s="85">
        <v>19</v>
      </c>
      <c r="Y106" s="85">
        <v>17</v>
      </c>
      <c r="Z106" s="85">
        <v>12</v>
      </c>
      <c r="AA106" s="85">
        <v>11</v>
      </c>
      <c r="AB106" s="85">
        <f t="shared" si="40"/>
        <v>59</v>
      </c>
      <c r="AC106" s="85">
        <v>39</v>
      </c>
      <c r="AD106" s="85">
        <v>3</v>
      </c>
      <c r="AE106" s="85">
        <f>+AC106+AD106</f>
        <v>42</v>
      </c>
      <c r="AF106" s="85">
        <v>71</v>
      </c>
      <c r="AG106" s="85">
        <v>5</v>
      </c>
      <c r="AH106" s="85">
        <v>0</v>
      </c>
      <c r="AI106" s="85">
        <v>0</v>
      </c>
      <c r="AJ106" s="85">
        <f t="shared" si="38"/>
        <v>76</v>
      </c>
      <c r="AK106" s="85">
        <v>20</v>
      </c>
      <c r="AL106" s="85">
        <f t="shared" si="39"/>
        <v>11</v>
      </c>
      <c r="AM106" s="85">
        <v>10</v>
      </c>
      <c r="AN106" s="89">
        <v>1</v>
      </c>
    </row>
    <row r="107" spans="1:40" s="353" customFormat="1" ht="15" customHeight="1">
      <c r="A107" s="129" t="s">
        <v>59</v>
      </c>
      <c r="B107" s="129">
        <v>802</v>
      </c>
      <c r="C107" s="129">
        <v>379</v>
      </c>
      <c r="D107" s="129">
        <v>540</v>
      </c>
      <c r="E107" s="129">
        <v>263</v>
      </c>
      <c r="F107" s="129">
        <v>422</v>
      </c>
      <c r="G107" s="129">
        <v>162</v>
      </c>
      <c r="H107" s="129">
        <v>328</v>
      </c>
      <c r="I107" s="129">
        <v>113</v>
      </c>
      <c r="J107" s="357">
        <v>2092</v>
      </c>
      <c r="K107" s="357">
        <v>917</v>
      </c>
      <c r="L107" s="129" t="s">
        <v>59</v>
      </c>
      <c r="M107" s="129">
        <v>128</v>
      </c>
      <c r="N107" s="129">
        <v>65</v>
      </c>
      <c r="O107" s="129">
        <v>36</v>
      </c>
      <c r="P107" s="129">
        <v>13</v>
      </c>
      <c r="Q107" s="129">
        <v>64</v>
      </c>
      <c r="R107" s="129">
        <v>27</v>
      </c>
      <c r="S107" s="129">
        <v>94</v>
      </c>
      <c r="T107" s="129">
        <v>33</v>
      </c>
      <c r="U107" s="357">
        <v>322</v>
      </c>
      <c r="V107" s="357">
        <v>138</v>
      </c>
      <c r="W107" s="129" t="s">
        <v>59</v>
      </c>
      <c r="X107" s="129">
        <v>17</v>
      </c>
      <c r="Y107" s="129">
        <v>11</v>
      </c>
      <c r="Z107" s="129">
        <v>11</v>
      </c>
      <c r="AA107" s="129">
        <v>9</v>
      </c>
      <c r="AB107" s="129">
        <v>48</v>
      </c>
      <c r="AC107" s="129">
        <v>38</v>
      </c>
      <c r="AD107" s="129">
        <v>4</v>
      </c>
      <c r="AE107" s="129">
        <v>42</v>
      </c>
      <c r="AF107" s="129">
        <v>52</v>
      </c>
      <c r="AG107" s="129">
        <v>18</v>
      </c>
      <c r="AH107" s="129">
        <v>0</v>
      </c>
      <c r="AI107" s="129">
        <v>1</v>
      </c>
      <c r="AJ107" s="129">
        <v>71</v>
      </c>
      <c r="AK107" s="129">
        <v>11</v>
      </c>
      <c r="AL107" s="129">
        <v>8</v>
      </c>
      <c r="AM107" s="129">
        <v>8</v>
      </c>
      <c r="AN107" s="352"/>
    </row>
    <row r="108" spans="1:40" ht="15" customHeight="1">
      <c r="A108" s="85" t="s">
        <v>60</v>
      </c>
      <c r="B108" s="85">
        <v>1636</v>
      </c>
      <c r="C108" s="85">
        <v>681</v>
      </c>
      <c r="D108" s="85">
        <v>839</v>
      </c>
      <c r="E108" s="85">
        <v>305</v>
      </c>
      <c r="F108" s="85">
        <v>484</v>
      </c>
      <c r="G108" s="85">
        <v>183</v>
      </c>
      <c r="H108" s="85">
        <v>785</v>
      </c>
      <c r="I108" s="85">
        <v>216</v>
      </c>
      <c r="J108" s="88">
        <f t="shared" si="41"/>
        <v>3744</v>
      </c>
      <c r="K108" s="88">
        <f t="shared" si="42"/>
        <v>1385</v>
      </c>
      <c r="L108" s="85" t="s">
        <v>60</v>
      </c>
      <c r="M108" s="85">
        <v>161</v>
      </c>
      <c r="N108" s="85">
        <v>67</v>
      </c>
      <c r="O108" s="85">
        <v>55</v>
      </c>
      <c r="P108" s="85">
        <v>15</v>
      </c>
      <c r="Q108" s="85">
        <v>78</v>
      </c>
      <c r="R108" s="85">
        <v>25</v>
      </c>
      <c r="S108" s="85">
        <v>369</v>
      </c>
      <c r="T108" s="85">
        <v>118</v>
      </c>
      <c r="U108" s="88">
        <f t="shared" si="43"/>
        <v>663</v>
      </c>
      <c r="V108" s="88">
        <f t="shared" si="44"/>
        <v>225</v>
      </c>
      <c r="W108" s="85" t="s">
        <v>60</v>
      </c>
      <c r="X108" s="85">
        <v>27</v>
      </c>
      <c r="Y108" s="85">
        <v>17</v>
      </c>
      <c r="Z108" s="85">
        <v>12</v>
      </c>
      <c r="AA108" s="85">
        <v>13</v>
      </c>
      <c r="AB108" s="85">
        <f t="shared" si="40"/>
        <v>69</v>
      </c>
      <c r="AC108" s="85">
        <v>50</v>
      </c>
      <c r="AD108" s="85">
        <v>11</v>
      </c>
      <c r="AE108" s="85">
        <f aca="true" t="shared" si="45" ref="AE108:AE113">+AC108+AD108</f>
        <v>61</v>
      </c>
      <c r="AF108" s="85">
        <v>74</v>
      </c>
      <c r="AG108" s="85">
        <v>6</v>
      </c>
      <c r="AH108" s="85">
        <v>0</v>
      </c>
      <c r="AI108" s="85">
        <v>0</v>
      </c>
      <c r="AJ108" s="85">
        <f t="shared" si="38"/>
        <v>80</v>
      </c>
      <c r="AK108" s="85">
        <v>13</v>
      </c>
      <c r="AL108" s="85">
        <f t="shared" si="39"/>
        <v>8</v>
      </c>
      <c r="AM108" s="85">
        <v>8</v>
      </c>
      <c r="AN108" s="89"/>
    </row>
    <row r="109" spans="1:40" ht="15" customHeight="1">
      <c r="A109" s="85" t="s">
        <v>61</v>
      </c>
      <c r="B109" s="85">
        <v>188</v>
      </c>
      <c r="C109" s="85">
        <v>84</v>
      </c>
      <c r="D109" s="85">
        <v>102</v>
      </c>
      <c r="E109" s="85">
        <v>48</v>
      </c>
      <c r="F109" s="85">
        <v>65</v>
      </c>
      <c r="G109" s="85">
        <v>36</v>
      </c>
      <c r="H109" s="85">
        <v>71</v>
      </c>
      <c r="I109" s="85">
        <v>25</v>
      </c>
      <c r="J109" s="88">
        <f t="shared" si="41"/>
        <v>426</v>
      </c>
      <c r="K109" s="88">
        <f t="shared" si="42"/>
        <v>193</v>
      </c>
      <c r="L109" s="85" t="s">
        <v>61</v>
      </c>
      <c r="M109" s="85">
        <v>39</v>
      </c>
      <c r="N109" s="85">
        <v>19</v>
      </c>
      <c r="O109" s="85">
        <v>10</v>
      </c>
      <c r="P109" s="85">
        <v>7</v>
      </c>
      <c r="Q109" s="85">
        <v>1</v>
      </c>
      <c r="R109" s="85">
        <v>1</v>
      </c>
      <c r="S109" s="85">
        <v>8</v>
      </c>
      <c r="T109" s="85">
        <v>3</v>
      </c>
      <c r="U109" s="88">
        <f t="shared" si="43"/>
        <v>58</v>
      </c>
      <c r="V109" s="88">
        <f t="shared" si="44"/>
        <v>30</v>
      </c>
      <c r="W109" s="85" t="s">
        <v>61</v>
      </c>
      <c r="X109" s="85">
        <v>4</v>
      </c>
      <c r="Y109" s="85">
        <v>3</v>
      </c>
      <c r="Z109" s="85">
        <v>1</v>
      </c>
      <c r="AA109" s="85">
        <v>2</v>
      </c>
      <c r="AB109" s="85">
        <f t="shared" si="40"/>
        <v>10</v>
      </c>
      <c r="AC109" s="85">
        <v>8</v>
      </c>
      <c r="AD109" s="85">
        <v>1</v>
      </c>
      <c r="AE109" s="85">
        <f t="shared" si="45"/>
        <v>9</v>
      </c>
      <c r="AF109" s="85">
        <v>11</v>
      </c>
      <c r="AG109" s="85">
        <v>1</v>
      </c>
      <c r="AH109" s="85">
        <v>0</v>
      </c>
      <c r="AI109" s="85">
        <v>0</v>
      </c>
      <c r="AJ109" s="85">
        <f t="shared" si="38"/>
        <v>12</v>
      </c>
      <c r="AK109" s="85">
        <v>3</v>
      </c>
      <c r="AL109" s="85">
        <f t="shared" si="39"/>
        <v>2</v>
      </c>
      <c r="AM109" s="85">
        <v>2</v>
      </c>
      <c r="AN109" s="89"/>
    </row>
    <row r="110" spans="1:40" ht="15" customHeight="1">
      <c r="A110" s="85" t="s">
        <v>62</v>
      </c>
      <c r="B110" s="85">
        <v>44</v>
      </c>
      <c r="C110" s="85">
        <v>22</v>
      </c>
      <c r="D110" s="85">
        <v>28</v>
      </c>
      <c r="E110" s="85">
        <v>13</v>
      </c>
      <c r="F110" s="85">
        <v>15</v>
      </c>
      <c r="G110" s="85">
        <v>5</v>
      </c>
      <c r="H110" s="85">
        <v>18</v>
      </c>
      <c r="I110" s="85">
        <v>8</v>
      </c>
      <c r="J110" s="88">
        <f t="shared" si="41"/>
        <v>105</v>
      </c>
      <c r="K110" s="88">
        <f t="shared" si="42"/>
        <v>48</v>
      </c>
      <c r="L110" s="85" t="s">
        <v>62</v>
      </c>
      <c r="M110" s="85">
        <v>0</v>
      </c>
      <c r="N110" s="85">
        <v>0</v>
      </c>
      <c r="O110" s="85">
        <v>3</v>
      </c>
      <c r="P110" s="85">
        <v>1</v>
      </c>
      <c r="Q110" s="85">
        <v>0</v>
      </c>
      <c r="R110" s="85">
        <v>0</v>
      </c>
      <c r="S110" s="85">
        <v>7</v>
      </c>
      <c r="T110" s="85">
        <v>3</v>
      </c>
      <c r="U110" s="88">
        <f t="shared" si="43"/>
        <v>10</v>
      </c>
      <c r="V110" s="88">
        <f t="shared" si="44"/>
        <v>4</v>
      </c>
      <c r="W110" s="85" t="s">
        <v>62</v>
      </c>
      <c r="X110" s="85">
        <v>1</v>
      </c>
      <c r="Y110" s="85">
        <v>1</v>
      </c>
      <c r="Z110" s="85">
        <v>1</v>
      </c>
      <c r="AA110" s="85">
        <v>1</v>
      </c>
      <c r="AB110" s="85">
        <f t="shared" si="40"/>
        <v>4</v>
      </c>
      <c r="AC110" s="85">
        <v>4</v>
      </c>
      <c r="AD110" s="85">
        <v>0</v>
      </c>
      <c r="AE110" s="85">
        <f t="shared" si="45"/>
        <v>4</v>
      </c>
      <c r="AF110" s="85">
        <v>2</v>
      </c>
      <c r="AG110" s="85">
        <v>3</v>
      </c>
      <c r="AH110" s="85">
        <v>0</v>
      </c>
      <c r="AI110" s="85">
        <v>0</v>
      </c>
      <c r="AJ110" s="85">
        <f t="shared" si="38"/>
        <v>5</v>
      </c>
      <c r="AK110" s="85">
        <v>0</v>
      </c>
      <c r="AL110" s="85">
        <f t="shared" si="39"/>
        <v>1</v>
      </c>
      <c r="AM110" s="85">
        <v>1</v>
      </c>
      <c r="AN110" s="89"/>
    </row>
    <row r="111" spans="1:40" ht="15" customHeight="1">
      <c r="A111" s="85" t="s">
        <v>63</v>
      </c>
      <c r="B111" s="85">
        <v>849</v>
      </c>
      <c r="C111" s="85">
        <v>441</v>
      </c>
      <c r="D111" s="85">
        <v>421</v>
      </c>
      <c r="E111" s="85">
        <v>201</v>
      </c>
      <c r="F111" s="85">
        <v>331</v>
      </c>
      <c r="G111" s="85">
        <v>144</v>
      </c>
      <c r="H111" s="85">
        <v>239</v>
      </c>
      <c r="I111" s="85">
        <v>110</v>
      </c>
      <c r="J111" s="88">
        <f t="shared" si="41"/>
        <v>1840</v>
      </c>
      <c r="K111" s="88">
        <f t="shared" si="42"/>
        <v>896</v>
      </c>
      <c r="L111" s="85" t="s">
        <v>63</v>
      </c>
      <c r="M111" s="85">
        <v>176</v>
      </c>
      <c r="N111" s="85">
        <v>79</v>
      </c>
      <c r="O111" s="85">
        <v>72</v>
      </c>
      <c r="P111" s="85">
        <v>40</v>
      </c>
      <c r="Q111" s="85">
        <v>107</v>
      </c>
      <c r="R111" s="85">
        <v>55</v>
      </c>
      <c r="S111" s="85">
        <v>81</v>
      </c>
      <c r="T111" s="85">
        <v>37</v>
      </c>
      <c r="U111" s="88">
        <f t="shared" si="43"/>
        <v>436</v>
      </c>
      <c r="V111" s="88">
        <f t="shared" si="44"/>
        <v>211</v>
      </c>
      <c r="W111" s="85" t="s">
        <v>63</v>
      </c>
      <c r="X111" s="85">
        <v>14</v>
      </c>
      <c r="Y111" s="85">
        <v>9</v>
      </c>
      <c r="Z111" s="85">
        <v>8</v>
      </c>
      <c r="AA111" s="85">
        <v>7</v>
      </c>
      <c r="AB111" s="85">
        <f t="shared" si="40"/>
        <v>38</v>
      </c>
      <c r="AC111" s="85">
        <v>29</v>
      </c>
      <c r="AD111" s="85">
        <v>2</v>
      </c>
      <c r="AE111" s="85">
        <f t="shared" si="45"/>
        <v>31</v>
      </c>
      <c r="AF111" s="85">
        <v>37</v>
      </c>
      <c r="AG111" s="85">
        <v>11</v>
      </c>
      <c r="AH111" s="85">
        <v>0</v>
      </c>
      <c r="AI111" s="85">
        <v>5</v>
      </c>
      <c r="AJ111" s="85">
        <f t="shared" si="38"/>
        <v>53</v>
      </c>
      <c r="AK111" s="85">
        <v>12</v>
      </c>
      <c r="AL111" s="85">
        <f t="shared" si="39"/>
        <v>6</v>
      </c>
      <c r="AM111" s="85">
        <v>6</v>
      </c>
      <c r="AN111" s="89"/>
    </row>
    <row r="112" spans="1:40" ht="15" customHeight="1">
      <c r="A112" s="85" t="s">
        <v>64</v>
      </c>
      <c r="B112" s="85">
        <v>1350</v>
      </c>
      <c r="C112" s="85">
        <v>657</v>
      </c>
      <c r="D112" s="85">
        <v>1188</v>
      </c>
      <c r="E112" s="85">
        <v>579</v>
      </c>
      <c r="F112" s="85">
        <v>866</v>
      </c>
      <c r="G112" s="85">
        <v>466</v>
      </c>
      <c r="H112" s="85">
        <v>693</v>
      </c>
      <c r="I112" s="85">
        <v>354</v>
      </c>
      <c r="J112" s="88">
        <f t="shared" si="41"/>
        <v>4097</v>
      </c>
      <c r="K112" s="88">
        <f t="shared" si="42"/>
        <v>2056</v>
      </c>
      <c r="L112" s="85" t="s">
        <v>64</v>
      </c>
      <c r="M112" s="85">
        <v>270</v>
      </c>
      <c r="N112" s="85">
        <v>141</v>
      </c>
      <c r="O112" s="85">
        <v>192</v>
      </c>
      <c r="P112" s="85">
        <v>106</v>
      </c>
      <c r="Q112" s="85">
        <v>150</v>
      </c>
      <c r="R112" s="85">
        <v>89</v>
      </c>
      <c r="S112" s="85">
        <v>116</v>
      </c>
      <c r="T112" s="85">
        <v>72</v>
      </c>
      <c r="U112" s="88">
        <f t="shared" si="43"/>
        <v>728</v>
      </c>
      <c r="V112" s="88">
        <f t="shared" si="44"/>
        <v>408</v>
      </c>
      <c r="W112" s="85" t="s">
        <v>64</v>
      </c>
      <c r="X112" s="85">
        <v>26</v>
      </c>
      <c r="Y112" s="85">
        <v>21</v>
      </c>
      <c r="Z112" s="85">
        <v>16</v>
      </c>
      <c r="AA112" s="85">
        <v>13</v>
      </c>
      <c r="AB112" s="85">
        <f t="shared" si="40"/>
        <v>76</v>
      </c>
      <c r="AC112" s="85">
        <v>58</v>
      </c>
      <c r="AD112" s="85">
        <v>0</v>
      </c>
      <c r="AE112" s="85">
        <f t="shared" si="45"/>
        <v>58</v>
      </c>
      <c r="AF112" s="85">
        <v>136</v>
      </c>
      <c r="AG112" s="85">
        <v>0</v>
      </c>
      <c r="AH112" s="85">
        <v>0</v>
      </c>
      <c r="AI112" s="85">
        <v>0</v>
      </c>
      <c r="AJ112" s="85">
        <f t="shared" si="38"/>
        <v>136</v>
      </c>
      <c r="AK112" s="85">
        <v>84</v>
      </c>
      <c r="AL112" s="85">
        <f t="shared" si="39"/>
        <v>5</v>
      </c>
      <c r="AM112" s="85">
        <v>5</v>
      </c>
      <c r="AN112" s="89"/>
    </row>
    <row r="113" spans="1:40" ht="15" customHeight="1">
      <c r="A113" s="85" t="s">
        <v>65</v>
      </c>
      <c r="B113" s="85">
        <v>245</v>
      </c>
      <c r="C113" s="85">
        <v>122</v>
      </c>
      <c r="D113" s="85">
        <v>137</v>
      </c>
      <c r="E113" s="85">
        <v>73</v>
      </c>
      <c r="F113" s="85">
        <v>113</v>
      </c>
      <c r="G113" s="85">
        <v>56</v>
      </c>
      <c r="H113" s="85">
        <v>91</v>
      </c>
      <c r="I113" s="85">
        <v>35</v>
      </c>
      <c r="J113" s="88">
        <f t="shared" si="41"/>
        <v>586</v>
      </c>
      <c r="K113" s="88">
        <f t="shared" si="42"/>
        <v>286</v>
      </c>
      <c r="L113" s="85" t="s">
        <v>65</v>
      </c>
      <c r="M113" s="85">
        <v>24</v>
      </c>
      <c r="N113" s="85">
        <v>12</v>
      </c>
      <c r="O113" s="85">
        <v>24</v>
      </c>
      <c r="P113" s="85">
        <v>8</v>
      </c>
      <c r="Q113" s="85">
        <v>24</v>
      </c>
      <c r="R113" s="85">
        <v>17</v>
      </c>
      <c r="S113" s="85">
        <v>18</v>
      </c>
      <c r="T113" s="85">
        <v>6</v>
      </c>
      <c r="U113" s="88">
        <f t="shared" si="43"/>
        <v>90</v>
      </c>
      <c r="V113" s="88">
        <f t="shared" si="44"/>
        <v>43</v>
      </c>
      <c r="W113" s="85" t="s">
        <v>65</v>
      </c>
      <c r="X113" s="85">
        <v>6</v>
      </c>
      <c r="Y113" s="85">
        <v>5</v>
      </c>
      <c r="Z113" s="85">
        <v>4</v>
      </c>
      <c r="AA113" s="85">
        <v>3</v>
      </c>
      <c r="AB113" s="85">
        <f t="shared" si="40"/>
        <v>18</v>
      </c>
      <c r="AC113" s="85">
        <v>11</v>
      </c>
      <c r="AD113" s="85">
        <v>4</v>
      </c>
      <c r="AE113" s="85">
        <f t="shared" si="45"/>
        <v>15</v>
      </c>
      <c r="AF113" s="85">
        <v>22</v>
      </c>
      <c r="AG113" s="85">
        <v>3</v>
      </c>
      <c r="AH113" s="85">
        <v>0</v>
      </c>
      <c r="AI113" s="85">
        <v>0</v>
      </c>
      <c r="AJ113" s="85">
        <f t="shared" si="38"/>
        <v>25</v>
      </c>
      <c r="AK113" s="85">
        <v>4</v>
      </c>
      <c r="AL113" s="85">
        <f t="shared" si="39"/>
        <v>4</v>
      </c>
      <c r="AM113" s="85">
        <v>4</v>
      </c>
      <c r="AN113" s="89"/>
    </row>
    <row r="114" spans="1:40" s="353" customFormat="1" ht="15" customHeight="1">
      <c r="A114" s="129" t="s">
        <v>66</v>
      </c>
      <c r="B114" s="129">
        <v>306</v>
      </c>
      <c r="C114" s="129">
        <v>146</v>
      </c>
      <c r="D114" s="129">
        <v>233</v>
      </c>
      <c r="E114" s="129">
        <v>104</v>
      </c>
      <c r="F114" s="129">
        <v>193</v>
      </c>
      <c r="G114" s="129">
        <v>102</v>
      </c>
      <c r="H114" s="129">
        <v>276</v>
      </c>
      <c r="I114" s="129">
        <v>123</v>
      </c>
      <c r="J114" s="357">
        <v>1008</v>
      </c>
      <c r="K114" s="357">
        <v>475</v>
      </c>
      <c r="L114" s="129" t="s">
        <v>66</v>
      </c>
      <c r="M114" s="129">
        <v>43</v>
      </c>
      <c r="N114" s="129">
        <v>21</v>
      </c>
      <c r="O114" s="129">
        <v>23</v>
      </c>
      <c r="P114" s="129">
        <v>8</v>
      </c>
      <c r="Q114" s="129">
        <v>20</v>
      </c>
      <c r="R114" s="129">
        <v>9</v>
      </c>
      <c r="S114" s="129">
        <v>46</v>
      </c>
      <c r="T114" s="129">
        <v>9</v>
      </c>
      <c r="U114" s="357">
        <v>132</v>
      </c>
      <c r="V114" s="357">
        <v>47</v>
      </c>
      <c r="W114" s="129" t="s">
        <v>66</v>
      </c>
      <c r="X114" s="129">
        <v>5</v>
      </c>
      <c r="Y114" s="129">
        <v>5</v>
      </c>
      <c r="Z114" s="129">
        <v>5</v>
      </c>
      <c r="AA114" s="129">
        <v>5</v>
      </c>
      <c r="AB114" s="129">
        <v>20</v>
      </c>
      <c r="AC114" s="129">
        <v>20</v>
      </c>
      <c r="AD114" s="129">
        <v>1</v>
      </c>
      <c r="AE114" s="129">
        <v>21</v>
      </c>
      <c r="AF114" s="129">
        <v>22</v>
      </c>
      <c r="AG114" s="129">
        <v>1</v>
      </c>
      <c r="AH114" s="129">
        <v>0</v>
      </c>
      <c r="AI114" s="129">
        <v>0</v>
      </c>
      <c r="AJ114" s="129">
        <v>23</v>
      </c>
      <c r="AK114" s="129">
        <v>7</v>
      </c>
      <c r="AL114" s="129">
        <v>3</v>
      </c>
      <c r="AM114" s="129">
        <v>3</v>
      </c>
      <c r="AN114" s="352"/>
    </row>
    <row r="115" spans="1:40" ht="15" customHeight="1">
      <c r="A115" s="85" t="s">
        <v>67</v>
      </c>
      <c r="B115" s="85">
        <v>770</v>
      </c>
      <c r="C115" s="85">
        <v>286</v>
      </c>
      <c r="D115" s="85">
        <v>336</v>
      </c>
      <c r="E115" s="85">
        <v>119</v>
      </c>
      <c r="F115" s="85">
        <v>214</v>
      </c>
      <c r="G115" s="85">
        <v>62</v>
      </c>
      <c r="H115" s="85">
        <v>166</v>
      </c>
      <c r="I115" s="85">
        <v>46</v>
      </c>
      <c r="J115" s="88">
        <f t="shared" si="41"/>
        <v>1486</v>
      </c>
      <c r="K115" s="88">
        <f t="shared" si="42"/>
        <v>513</v>
      </c>
      <c r="L115" s="85" t="s">
        <v>67</v>
      </c>
      <c r="M115" s="85">
        <v>162</v>
      </c>
      <c r="N115" s="85">
        <v>64</v>
      </c>
      <c r="O115" s="85">
        <v>33</v>
      </c>
      <c r="P115" s="85">
        <v>17</v>
      </c>
      <c r="Q115" s="85">
        <v>48</v>
      </c>
      <c r="R115" s="85">
        <v>15</v>
      </c>
      <c r="S115" s="85">
        <v>61</v>
      </c>
      <c r="T115" s="85">
        <v>17</v>
      </c>
      <c r="U115" s="88">
        <f t="shared" si="43"/>
        <v>304</v>
      </c>
      <c r="V115" s="88">
        <f t="shared" si="44"/>
        <v>113</v>
      </c>
      <c r="W115" s="85" t="s">
        <v>67</v>
      </c>
      <c r="X115" s="85">
        <v>14</v>
      </c>
      <c r="Y115" s="85">
        <v>7</v>
      </c>
      <c r="Z115" s="85">
        <v>6</v>
      </c>
      <c r="AA115" s="85">
        <v>5</v>
      </c>
      <c r="AB115" s="85">
        <f t="shared" si="40"/>
        <v>32</v>
      </c>
      <c r="AC115" s="85">
        <v>20</v>
      </c>
      <c r="AD115" s="85">
        <v>5</v>
      </c>
      <c r="AE115" s="85">
        <f aca="true" t="shared" si="46" ref="AE115:AE122">+AC115+AD115</f>
        <v>25</v>
      </c>
      <c r="AF115" s="85">
        <v>42</v>
      </c>
      <c r="AG115" s="85">
        <v>0</v>
      </c>
      <c r="AH115" s="85">
        <v>0</v>
      </c>
      <c r="AI115" s="85">
        <v>9</v>
      </c>
      <c r="AJ115" s="85">
        <f t="shared" si="38"/>
        <v>51</v>
      </c>
      <c r="AK115" s="85">
        <v>7</v>
      </c>
      <c r="AL115" s="85">
        <f t="shared" si="39"/>
        <v>4</v>
      </c>
      <c r="AM115" s="85">
        <v>4</v>
      </c>
      <c r="AN115" s="89"/>
    </row>
    <row r="116" spans="1:40" ht="15" customHeight="1">
      <c r="A116" s="85" t="s">
        <v>68</v>
      </c>
      <c r="B116" s="85">
        <v>1521</v>
      </c>
      <c r="C116" s="85">
        <v>578</v>
      </c>
      <c r="D116" s="85">
        <v>896</v>
      </c>
      <c r="E116" s="85">
        <v>318</v>
      </c>
      <c r="F116" s="85">
        <v>623</v>
      </c>
      <c r="G116" s="85">
        <v>200</v>
      </c>
      <c r="H116" s="85">
        <v>559</v>
      </c>
      <c r="I116" s="85">
        <v>215</v>
      </c>
      <c r="J116" s="88">
        <f t="shared" si="41"/>
        <v>3599</v>
      </c>
      <c r="K116" s="88">
        <f t="shared" si="42"/>
        <v>1311</v>
      </c>
      <c r="L116" s="85" t="s">
        <v>68</v>
      </c>
      <c r="M116" s="85">
        <v>197</v>
      </c>
      <c r="N116" s="85">
        <v>93</v>
      </c>
      <c r="O116" s="85">
        <v>100</v>
      </c>
      <c r="P116" s="85">
        <v>40</v>
      </c>
      <c r="Q116" s="85">
        <v>174</v>
      </c>
      <c r="R116" s="85">
        <v>63</v>
      </c>
      <c r="S116" s="85">
        <v>233</v>
      </c>
      <c r="T116" s="85">
        <v>95</v>
      </c>
      <c r="U116" s="88">
        <f t="shared" si="43"/>
        <v>704</v>
      </c>
      <c r="V116" s="88">
        <f t="shared" si="44"/>
        <v>291</v>
      </c>
      <c r="W116" s="85" t="s">
        <v>68</v>
      </c>
      <c r="X116" s="85">
        <v>25</v>
      </c>
      <c r="Y116" s="85">
        <v>16</v>
      </c>
      <c r="Z116" s="85">
        <v>15</v>
      </c>
      <c r="AA116" s="85">
        <v>15</v>
      </c>
      <c r="AB116" s="85">
        <f t="shared" si="40"/>
        <v>71</v>
      </c>
      <c r="AC116" s="85">
        <v>71</v>
      </c>
      <c r="AD116" s="85">
        <v>2</v>
      </c>
      <c r="AE116" s="85">
        <f t="shared" si="46"/>
        <v>73</v>
      </c>
      <c r="AF116" s="85">
        <v>91</v>
      </c>
      <c r="AG116" s="85">
        <v>16</v>
      </c>
      <c r="AH116" s="85">
        <v>0</v>
      </c>
      <c r="AI116" s="85">
        <v>2</v>
      </c>
      <c r="AJ116" s="85">
        <f t="shared" si="38"/>
        <v>109</v>
      </c>
      <c r="AK116" s="85">
        <v>27</v>
      </c>
      <c r="AL116" s="85">
        <f t="shared" si="39"/>
        <v>13</v>
      </c>
      <c r="AM116" s="85">
        <v>13</v>
      </c>
      <c r="AN116" s="89"/>
    </row>
    <row r="117" spans="1:40" ht="15" customHeight="1">
      <c r="A117" s="85" t="s">
        <v>69</v>
      </c>
      <c r="B117" s="85">
        <v>928</v>
      </c>
      <c r="C117" s="85">
        <v>428</v>
      </c>
      <c r="D117" s="85">
        <v>518</v>
      </c>
      <c r="E117" s="85">
        <v>235</v>
      </c>
      <c r="F117" s="85">
        <v>363</v>
      </c>
      <c r="G117" s="85">
        <v>142</v>
      </c>
      <c r="H117" s="85">
        <v>333</v>
      </c>
      <c r="I117" s="85">
        <v>137</v>
      </c>
      <c r="J117" s="88">
        <f t="shared" si="41"/>
        <v>2142</v>
      </c>
      <c r="K117" s="88">
        <f t="shared" si="42"/>
        <v>942</v>
      </c>
      <c r="L117" s="85" t="s">
        <v>69</v>
      </c>
      <c r="M117" s="85">
        <v>220</v>
      </c>
      <c r="N117" s="85">
        <v>116</v>
      </c>
      <c r="O117" s="85">
        <v>66</v>
      </c>
      <c r="P117" s="85">
        <v>29</v>
      </c>
      <c r="Q117" s="85">
        <v>53</v>
      </c>
      <c r="R117" s="85">
        <v>26</v>
      </c>
      <c r="S117" s="85">
        <v>94</v>
      </c>
      <c r="T117" s="85">
        <v>41</v>
      </c>
      <c r="U117" s="88">
        <f t="shared" si="43"/>
        <v>433</v>
      </c>
      <c r="V117" s="88">
        <f t="shared" si="44"/>
        <v>212</v>
      </c>
      <c r="W117" s="85" t="s">
        <v>69</v>
      </c>
      <c r="X117" s="85">
        <v>22</v>
      </c>
      <c r="Y117" s="85">
        <v>11</v>
      </c>
      <c r="Z117" s="85">
        <v>9</v>
      </c>
      <c r="AA117" s="85">
        <v>8</v>
      </c>
      <c r="AB117" s="85">
        <f t="shared" si="40"/>
        <v>50</v>
      </c>
      <c r="AC117" s="85">
        <v>30</v>
      </c>
      <c r="AD117" s="85">
        <v>5</v>
      </c>
      <c r="AE117" s="85">
        <f t="shared" si="46"/>
        <v>35</v>
      </c>
      <c r="AF117" s="85">
        <v>50</v>
      </c>
      <c r="AG117" s="85">
        <v>14</v>
      </c>
      <c r="AH117" s="85">
        <v>0</v>
      </c>
      <c r="AI117" s="85">
        <v>0</v>
      </c>
      <c r="AJ117" s="85">
        <f t="shared" si="38"/>
        <v>64</v>
      </c>
      <c r="AK117" s="85">
        <v>16</v>
      </c>
      <c r="AL117" s="85">
        <f t="shared" si="39"/>
        <v>4</v>
      </c>
      <c r="AM117" s="85">
        <v>4</v>
      </c>
      <c r="AN117" s="89"/>
    </row>
    <row r="118" spans="1:40" ht="15" customHeight="1">
      <c r="A118" s="85" t="s">
        <v>70</v>
      </c>
      <c r="B118" s="85">
        <v>382</v>
      </c>
      <c r="C118" s="85">
        <v>157</v>
      </c>
      <c r="D118" s="85">
        <v>266</v>
      </c>
      <c r="E118" s="85">
        <v>104</v>
      </c>
      <c r="F118" s="85">
        <v>165</v>
      </c>
      <c r="G118" s="85">
        <v>67</v>
      </c>
      <c r="H118" s="85">
        <v>141</v>
      </c>
      <c r="I118" s="85">
        <v>55</v>
      </c>
      <c r="J118" s="88">
        <f t="shared" si="41"/>
        <v>954</v>
      </c>
      <c r="K118" s="88">
        <f t="shared" si="42"/>
        <v>383</v>
      </c>
      <c r="L118" s="85" t="s">
        <v>70</v>
      </c>
      <c r="M118" s="85">
        <v>79</v>
      </c>
      <c r="N118" s="85">
        <v>42</v>
      </c>
      <c r="O118" s="85">
        <v>23</v>
      </c>
      <c r="P118" s="85">
        <v>13</v>
      </c>
      <c r="Q118" s="85">
        <v>42</v>
      </c>
      <c r="R118" s="85">
        <v>21</v>
      </c>
      <c r="S118" s="85">
        <v>37</v>
      </c>
      <c r="T118" s="85">
        <v>17</v>
      </c>
      <c r="U118" s="88">
        <f t="shared" si="43"/>
        <v>181</v>
      </c>
      <c r="V118" s="88">
        <f t="shared" si="44"/>
        <v>93</v>
      </c>
      <c r="W118" s="85" t="s">
        <v>70</v>
      </c>
      <c r="X118" s="85">
        <v>5</v>
      </c>
      <c r="Y118" s="85">
        <v>4</v>
      </c>
      <c r="Z118" s="85">
        <v>2</v>
      </c>
      <c r="AA118" s="85">
        <v>2</v>
      </c>
      <c r="AB118" s="85">
        <f t="shared" si="40"/>
        <v>13</v>
      </c>
      <c r="AC118" s="85">
        <v>11</v>
      </c>
      <c r="AD118" s="85">
        <v>1</v>
      </c>
      <c r="AE118" s="85">
        <f t="shared" si="46"/>
        <v>12</v>
      </c>
      <c r="AF118" s="85">
        <v>20</v>
      </c>
      <c r="AG118" s="85">
        <v>2</v>
      </c>
      <c r="AH118" s="85">
        <v>0</v>
      </c>
      <c r="AI118" s="85">
        <v>0</v>
      </c>
      <c r="AJ118" s="85">
        <f t="shared" si="38"/>
        <v>22</v>
      </c>
      <c r="AK118" s="85">
        <v>6</v>
      </c>
      <c r="AL118" s="85">
        <f t="shared" si="39"/>
        <v>3</v>
      </c>
      <c r="AM118" s="85">
        <v>3</v>
      </c>
      <c r="AN118" s="89"/>
    </row>
    <row r="119" spans="1:40" ht="15" customHeight="1">
      <c r="A119" s="85" t="s">
        <v>71</v>
      </c>
      <c r="B119" s="85">
        <v>132</v>
      </c>
      <c r="C119" s="85">
        <v>57</v>
      </c>
      <c r="D119" s="85">
        <v>36</v>
      </c>
      <c r="E119" s="85">
        <v>14</v>
      </c>
      <c r="F119" s="85">
        <v>27</v>
      </c>
      <c r="G119" s="85">
        <v>9</v>
      </c>
      <c r="H119" s="85">
        <v>43</v>
      </c>
      <c r="I119" s="85">
        <v>20</v>
      </c>
      <c r="J119" s="88">
        <f t="shared" si="41"/>
        <v>238</v>
      </c>
      <c r="K119" s="88">
        <f t="shared" si="42"/>
        <v>100</v>
      </c>
      <c r="L119" s="85" t="s">
        <v>71</v>
      </c>
      <c r="M119" s="85">
        <v>39</v>
      </c>
      <c r="N119" s="85">
        <v>22</v>
      </c>
      <c r="O119" s="85">
        <v>4</v>
      </c>
      <c r="P119" s="85">
        <v>3</v>
      </c>
      <c r="Q119" s="85">
        <v>2</v>
      </c>
      <c r="R119" s="85">
        <v>1</v>
      </c>
      <c r="S119" s="85">
        <v>11</v>
      </c>
      <c r="T119" s="85">
        <v>5</v>
      </c>
      <c r="U119" s="88">
        <f t="shared" si="43"/>
        <v>56</v>
      </c>
      <c r="V119" s="88">
        <f t="shared" si="44"/>
        <v>31</v>
      </c>
      <c r="W119" s="85" t="s">
        <v>71</v>
      </c>
      <c r="X119" s="85">
        <v>3</v>
      </c>
      <c r="Y119" s="85">
        <v>1</v>
      </c>
      <c r="Z119" s="85">
        <v>1</v>
      </c>
      <c r="AA119" s="85">
        <v>1</v>
      </c>
      <c r="AB119" s="85">
        <f t="shared" si="40"/>
        <v>6</v>
      </c>
      <c r="AC119" s="85">
        <v>4</v>
      </c>
      <c r="AD119" s="85">
        <v>1</v>
      </c>
      <c r="AE119" s="85">
        <f t="shared" si="46"/>
        <v>5</v>
      </c>
      <c r="AF119" s="85">
        <v>1</v>
      </c>
      <c r="AG119" s="85">
        <v>1</v>
      </c>
      <c r="AH119" s="85">
        <v>0</v>
      </c>
      <c r="AI119" s="85">
        <v>0</v>
      </c>
      <c r="AJ119" s="85">
        <f t="shared" si="38"/>
        <v>2</v>
      </c>
      <c r="AK119" s="85">
        <v>0</v>
      </c>
      <c r="AL119" s="85">
        <f t="shared" si="39"/>
        <v>2</v>
      </c>
      <c r="AM119" s="85">
        <v>2</v>
      </c>
      <c r="AN119" s="89"/>
    </row>
    <row r="120" spans="1:40" ht="15" customHeight="1">
      <c r="A120" s="85" t="s">
        <v>72</v>
      </c>
      <c r="B120" s="85">
        <v>710</v>
      </c>
      <c r="C120" s="85">
        <v>305</v>
      </c>
      <c r="D120" s="85">
        <v>505</v>
      </c>
      <c r="E120" s="85">
        <v>209</v>
      </c>
      <c r="F120" s="85">
        <v>354</v>
      </c>
      <c r="G120" s="85">
        <v>154</v>
      </c>
      <c r="H120" s="85">
        <v>308</v>
      </c>
      <c r="I120" s="85">
        <v>103</v>
      </c>
      <c r="J120" s="88">
        <f t="shared" si="41"/>
        <v>1877</v>
      </c>
      <c r="K120" s="88">
        <f t="shared" si="42"/>
        <v>771</v>
      </c>
      <c r="L120" s="85" t="s">
        <v>72</v>
      </c>
      <c r="M120" s="85">
        <v>127</v>
      </c>
      <c r="N120" s="85">
        <v>49</v>
      </c>
      <c r="O120" s="85">
        <v>47</v>
      </c>
      <c r="P120" s="85">
        <v>19</v>
      </c>
      <c r="Q120" s="85">
        <v>64</v>
      </c>
      <c r="R120" s="85">
        <v>28</v>
      </c>
      <c r="S120" s="85">
        <v>129</v>
      </c>
      <c r="T120" s="85">
        <v>48</v>
      </c>
      <c r="U120" s="88">
        <f t="shared" si="43"/>
        <v>367</v>
      </c>
      <c r="V120" s="88">
        <f t="shared" si="44"/>
        <v>144</v>
      </c>
      <c r="W120" s="85" t="s">
        <v>72</v>
      </c>
      <c r="X120" s="85">
        <v>16</v>
      </c>
      <c r="Y120" s="85">
        <v>10</v>
      </c>
      <c r="Z120" s="85">
        <v>10</v>
      </c>
      <c r="AA120" s="85">
        <v>8</v>
      </c>
      <c r="AB120" s="85">
        <f t="shared" si="40"/>
        <v>44</v>
      </c>
      <c r="AC120" s="85">
        <v>34</v>
      </c>
      <c r="AD120" s="85">
        <v>4</v>
      </c>
      <c r="AE120" s="85">
        <f t="shared" si="46"/>
        <v>38</v>
      </c>
      <c r="AF120" s="85">
        <v>48</v>
      </c>
      <c r="AG120" s="85">
        <v>9</v>
      </c>
      <c r="AH120" s="85">
        <v>0</v>
      </c>
      <c r="AI120" s="85">
        <v>1</v>
      </c>
      <c r="AJ120" s="85">
        <f t="shared" si="38"/>
        <v>58</v>
      </c>
      <c r="AK120" s="85">
        <v>13</v>
      </c>
      <c r="AL120" s="85">
        <f t="shared" si="39"/>
        <v>6</v>
      </c>
      <c r="AM120" s="85">
        <v>6</v>
      </c>
      <c r="AN120" s="89"/>
    </row>
    <row r="121" spans="1:40" ht="15" customHeight="1">
      <c r="A121" s="85" t="s">
        <v>73</v>
      </c>
      <c r="B121" s="85">
        <v>163</v>
      </c>
      <c r="C121" s="85">
        <v>83</v>
      </c>
      <c r="D121" s="85">
        <v>51</v>
      </c>
      <c r="E121" s="85">
        <v>25</v>
      </c>
      <c r="F121" s="85">
        <v>28</v>
      </c>
      <c r="G121" s="85">
        <v>12</v>
      </c>
      <c r="H121" s="85">
        <v>37</v>
      </c>
      <c r="I121" s="85">
        <v>15</v>
      </c>
      <c r="J121" s="88">
        <f t="shared" si="41"/>
        <v>279</v>
      </c>
      <c r="K121" s="88">
        <f t="shared" si="42"/>
        <v>135</v>
      </c>
      <c r="L121" s="85" t="s">
        <v>73</v>
      </c>
      <c r="M121" s="85">
        <v>5</v>
      </c>
      <c r="N121" s="85">
        <v>2</v>
      </c>
      <c r="O121" s="85">
        <v>6</v>
      </c>
      <c r="P121" s="85">
        <v>5</v>
      </c>
      <c r="Q121" s="85">
        <v>1</v>
      </c>
      <c r="R121" s="85">
        <v>1</v>
      </c>
      <c r="S121" s="85">
        <v>8</v>
      </c>
      <c r="T121" s="85">
        <v>4</v>
      </c>
      <c r="U121" s="88">
        <f t="shared" si="43"/>
        <v>20</v>
      </c>
      <c r="V121" s="88">
        <f t="shared" si="44"/>
        <v>12</v>
      </c>
      <c r="W121" s="85" t="s">
        <v>73</v>
      </c>
      <c r="X121" s="85">
        <v>4</v>
      </c>
      <c r="Y121" s="85">
        <v>2</v>
      </c>
      <c r="Z121" s="85">
        <v>2</v>
      </c>
      <c r="AA121" s="85">
        <v>2</v>
      </c>
      <c r="AB121" s="85">
        <f t="shared" si="40"/>
        <v>10</v>
      </c>
      <c r="AC121" s="85">
        <v>10</v>
      </c>
      <c r="AD121" s="85">
        <v>0</v>
      </c>
      <c r="AE121" s="85">
        <f t="shared" si="46"/>
        <v>10</v>
      </c>
      <c r="AF121" s="85">
        <v>9</v>
      </c>
      <c r="AG121" s="85">
        <v>4</v>
      </c>
      <c r="AH121" s="85">
        <v>0</v>
      </c>
      <c r="AI121" s="85">
        <v>0</v>
      </c>
      <c r="AJ121" s="85">
        <f t="shared" si="38"/>
        <v>13</v>
      </c>
      <c r="AK121" s="85">
        <v>1</v>
      </c>
      <c r="AL121" s="85">
        <f t="shared" si="39"/>
        <v>2</v>
      </c>
      <c r="AM121" s="85">
        <v>2</v>
      </c>
      <c r="AN121" s="89"/>
    </row>
    <row r="122" spans="1:40" ht="15" customHeight="1">
      <c r="A122" s="85" t="s">
        <v>74</v>
      </c>
      <c r="B122" s="85">
        <v>470</v>
      </c>
      <c r="C122" s="85">
        <v>209</v>
      </c>
      <c r="D122" s="85">
        <v>340</v>
      </c>
      <c r="E122" s="85">
        <v>155</v>
      </c>
      <c r="F122" s="85">
        <v>247</v>
      </c>
      <c r="G122" s="85">
        <v>118</v>
      </c>
      <c r="H122" s="85">
        <v>159</v>
      </c>
      <c r="I122" s="85">
        <v>62</v>
      </c>
      <c r="J122" s="88">
        <f t="shared" si="41"/>
        <v>1216</v>
      </c>
      <c r="K122" s="88">
        <f t="shared" si="42"/>
        <v>544</v>
      </c>
      <c r="L122" s="85" t="s">
        <v>74</v>
      </c>
      <c r="M122" s="85">
        <v>64</v>
      </c>
      <c r="N122" s="85">
        <v>20</v>
      </c>
      <c r="O122" s="85">
        <v>27</v>
      </c>
      <c r="P122" s="85">
        <v>14</v>
      </c>
      <c r="Q122" s="85">
        <v>63</v>
      </c>
      <c r="R122" s="85">
        <v>27</v>
      </c>
      <c r="S122" s="85">
        <v>65</v>
      </c>
      <c r="T122" s="85">
        <v>23</v>
      </c>
      <c r="U122" s="88">
        <f t="shared" si="43"/>
        <v>219</v>
      </c>
      <c r="V122" s="88">
        <f t="shared" si="44"/>
        <v>84</v>
      </c>
      <c r="W122" s="85" t="s">
        <v>74</v>
      </c>
      <c r="X122" s="85">
        <v>13</v>
      </c>
      <c r="Y122" s="85">
        <v>10</v>
      </c>
      <c r="Z122" s="85">
        <v>9</v>
      </c>
      <c r="AA122" s="85">
        <v>6</v>
      </c>
      <c r="AB122" s="85">
        <f t="shared" si="40"/>
        <v>38</v>
      </c>
      <c r="AC122" s="85">
        <v>22</v>
      </c>
      <c r="AD122" s="85">
        <v>19</v>
      </c>
      <c r="AE122" s="85">
        <f t="shared" si="46"/>
        <v>41</v>
      </c>
      <c r="AF122" s="85">
        <v>52</v>
      </c>
      <c r="AG122" s="85">
        <v>12</v>
      </c>
      <c r="AH122" s="85">
        <v>0</v>
      </c>
      <c r="AI122" s="85">
        <v>0</v>
      </c>
      <c r="AJ122" s="85">
        <f t="shared" si="38"/>
        <v>64</v>
      </c>
      <c r="AK122" s="85">
        <v>11</v>
      </c>
      <c r="AL122" s="85">
        <f t="shared" si="39"/>
        <v>10</v>
      </c>
      <c r="AM122" s="85">
        <v>10</v>
      </c>
      <c r="AN122" s="89"/>
    </row>
    <row r="123" spans="1:40" ht="12.75">
      <c r="A123" s="164"/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  <c r="L123" s="164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64"/>
      <c r="X123" s="172"/>
      <c r="Y123" s="172"/>
      <c r="Z123" s="172"/>
      <c r="AA123" s="172"/>
      <c r="AB123" s="172"/>
      <c r="AC123" s="172"/>
      <c r="AD123" s="172"/>
      <c r="AE123" s="172"/>
      <c r="AF123" s="172"/>
      <c r="AG123" s="172"/>
      <c r="AH123" s="172"/>
      <c r="AI123" s="172"/>
      <c r="AJ123" s="172"/>
      <c r="AK123" s="172"/>
      <c r="AL123" s="172"/>
      <c r="AM123" s="172"/>
      <c r="AN123" s="172"/>
    </row>
    <row r="124" spans="1:40" ht="12.75">
      <c r="A124" s="122" t="s">
        <v>240</v>
      </c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 t="s">
        <v>149</v>
      </c>
      <c r="M124" s="122"/>
      <c r="N124" s="122"/>
      <c r="O124" s="122"/>
      <c r="P124" s="122"/>
      <c r="Q124" s="122"/>
      <c r="R124" s="122"/>
      <c r="S124" s="122"/>
      <c r="T124" s="130"/>
      <c r="U124" s="122"/>
      <c r="V124" s="122"/>
      <c r="W124" s="122" t="s">
        <v>206</v>
      </c>
      <c r="X124" s="122"/>
      <c r="Y124" s="122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30"/>
    </row>
    <row r="125" spans="1:40" ht="12.75">
      <c r="A125" s="122" t="s">
        <v>415</v>
      </c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 t="s">
        <v>415</v>
      </c>
      <c r="M125" s="122"/>
      <c r="N125" s="122"/>
      <c r="O125" s="122"/>
      <c r="P125" s="122"/>
      <c r="Q125" s="122"/>
      <c r="R125" s="122"/>
      <c r="S125" s="122"/>
      <c r="T125" s="130"/>
      <c r="U125" s="122"/>
      <c r="V125" s="122"/>
      <c r="W125" s="122" t="s">
        <v>425</v>
      </c>
      <c r="X125" s="122"/>
      <c r="Y125" s="122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</row>
    <row r="126" spans="1:40" ht="12.75">
      <c r="A126" s="122" t="s">
        <v>401</v>
      </c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22" t="s">
        <v>401</v>
      </c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22" t="s">
        <v>401</v>
      </c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</row>
    <row r="128" spans="1:39" ht="12.75">
      <c r="A128" s="161" t="s">
        <v>539</v>
      </c>
      <c r="H128" s="128" t="s">
        <v>298</v>
      </c>
      <c r="L128" s="161" t="s">
        <v>539</v>
      </c>
      <c r="S128" s="128" t="s">
        <v>298</v>
      </c>
      <c r="W128" s="161" t="s">
        <v>539</v>
      </c>
      <c r="AM128" s="128" t="s">
        <v>298</v>
      </c>
    </row>
    <row r="130" spans="1:40" s="448" customFormat="1" ht="19.5" customHeight="1">
      <c r="A130" s="445"/>
      <c r="B130" s="184" t="s">
        <v>268</v>
      </c>
      <c r="C130" s="185"/>
      <c r="D130" s="184" t="s">
        <v>269</v>
      </c>
      <c r="E130" s="185"/>
      <c r="F130" s="184" t="s">
        <v>270</v>
      </c>
      <c r="G130" s="185"/>
      <c r="H130" s="184" t="s">
        <v>271</v>
      </c>
      <c r="I130" s="185"/>
      <c r="J130" s="184" t="s">
        <v>259</v>
      </c>
      <c r="K130" s="185"/>
      <c r="L130" s="445"/>
      <c r="M130" s="184" t="s">
        <v>268</v>
      </c>
      <c r="N130" s="185"/>
      <c r="O130" s="184" t="s">
        <v>269</v>
      </c>
      <c r="P130" s="185"/>
      <c r="Q130" s="184" t="s">
        <v>270</v>
      </c>
      <c r="R130" s="185"/>
      <c r="S130" s="184" t="s">
        <v>271</v>
      </c>
      <c r="T130" s="185"/>
      <c r="U130" s="184" t="s">
        <v>259</v>
      </c>
      <c r="V130" s="185"/>
      <c r="W130" s="419"/>
      <c r="X130" s="537" t="s">
        <v>132</v>
      </c>
      <c r="Y130" s="538"/>
      <c r="Z130" s="538"/>
      <c r="AA130" s="538"/>
      <c r="AB130" s="539"/>
      <c r="AC130" s="412" t="s">
        <v>5</v>
      </c>
      <c r="AD130" s="411"/>
      <c r="AE130" s="412"/>
      <c r="AF130" s="412" t="s">
        <v>534</v>
      </c>
      <c r="AG130" s="413"/>
      <c r="AH130" s="411"/>
      <c r="AI130" s="414"/>
      <c r="AJ130" s="421"/>
      <c r="AK130" s="399" t="s">
        <v>385</v>
      </c>
      <c r="AL130" s="412" t="s">
        <v>386</v>
      </c>
      <c r="AM130" s="400"/>
      <c r="AN130" s="417"/>
    </row>
    <row r="131" spans="1:40" s="487" customFormat="1" ht="25.5" customHeight="1">
      <c r="A131" s="232" t="s">
        <v>416</v>
      </c>
      <c r="B131" s="237" t="s">
        <v>532</v>
      </c>
      <c r="C131" s="237" t="s">
        <v>265</v>
      </c>
      <c r="D131" s="237" t="s">
        <v>532</v>
      </c>
      <c r="E131" s="237" t="s">
        <v>265</v>
      </c>
      <c r="F131" s="237" t="s">
        <v>532</v>
      </c>
      <c r="G131" s="237" t="s">
        <v>265</v>
      </c>
      <c r="H131" s="237" t="s">
        <v>532</v>
      </c>
      <c r="I131" s="237" t="s">
        <v>265</v>
      </c>
      <c r="J131" s="237" t="s">
        <v>532</v>
      </c>
      <c r="K131" s="237" t="s">
        <v>265</v>
      </c>
      <c r="L131" s="232" t="s">
        <v>416</v>
      </c>
      <c r="M131" s="237" t="s">
        <v>532</v>
      </c>
      <c r="N131" s="237" t="s">
        <v>265</v>
      </c>
      <c r="O131" s="237" t="s">
        <v>532</v>
      </c>
      <c r="P131" s="237" t="s">
        <v>265</v>
      </c>
      <c r="Q131" s="237" t="s">
        <v>532</v>
      </c>
      <c r="R131" s="237" t="s">
        <v>265</v>
      </c>
      <c r="S131" s="237" t="s">
        <v>532</v>
      </c>
      <c r="T131" s="237" t="s">
        <v>265</v>
      </c>
      <c r="U131" s="237" t="s">
        <v>532</v>
      </c>
      <c r="V131" s="237" t="s">
        <v>265</v>
      </c>
      <c r="W131" s="486" t="s">
        <v>416</v>
      </c>
      <c r="X131" s="449" t="s">
        <v>272</v>
      </c>
      <c r="Y131" s="449" t="s">
        <v>273</v>
      </c>
      <c r="Z131" s="449" t="s">
        <v>274</v>
      </c>
      <c r="AA131" s="449" t="s">
        <v>275</v>
      </c>
      <c r="AB131" s="450" t="s">
        <v>259</v>
      </c>
      <c r="AC131" s="377" t="s">
        <v>393</v>
      </c>
      <c r="AD131" s="377" t="s">
        <v>394</v>
      </c>
      <c r="AE131" s="347" t="s">
        <v>392</v>
      </c>
      <c r="AF131" s="377" t="s">
        <v>533</v>
      </c>
      <c r="AG131" s="347" t="s">
        <v>395</v>
      </c>
      <c r="AH131" s="347" t="s">
        <v>276</v>
      </c>
      <c r="AI131" s="347" t="s">
        <v>396</v>
      </c>
      <c r="AJ131" s="348" t="s">
        <v>397</v>
      </c>
      <c r="AK131" s="349" t="s">
        <v>128</v>
      </c>
      <c r="AL131" s="379" t="s">
        <v>143</v>
      </c>
      <c r="AM131" s="349" t="s">
        <v>138</v>
      </c>
      <c r="AN131" s="379" t="s">
        <v>144</v>
      </c>
    </row>
    <row r="132" spans="1:40" ht="12.75">
      <c r="A132" s="85"/>
      <c r="B132" s="170"/>
      <c r="C132" s="170"/>
      <c r="D132" s="170"/>
      <c r="E132" s="170"/>
      <c r="F132" s="170"/>
      <c r="G132" s="170"/>
      <c r="H132" s="170"/>
      <c r="I132" s="170"/>
      <c r="J132" s="170"/>
      <c r="K132" s="170"/>
      <c r="L132" s="85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240"/>
      <c r="X132" s="242"/>
      <c r="Y132" s="242"/>
      <c r="Z132" s="242"/>
      <c r="AA132" s="242"/>
      <c r="AB132" s="242"/>
      <c r="AC132" s="285"/>
      <c r="AD132" s="285"/>
      <c r="AE132" s="285"/>
      <c r="AF132" s="95"/>
      <c r="AG132" s="95"/>
      <c r="AH132" s="95"/>
      <c r="AI132" s="95"/>
      <c r="AJ132" s="95"/>
      <c r="AK132" s="285"/>
      <c r="AL132" s="95"/>
      <c r="AM132" s="293"/>
      <c r="AN132" s="170"/>
    </row>
    <row r="133" spans="1:40" s="26" customFormat="1" ht="12.75">
      <c r="A133" s="9" t="s">
        <v>267</v>
      </c>
      <c r="B133" s="17">
        <f aca="true" t="shared" si="47" ref="B133:K133">SUM(B135:B152)</f>
        <v>16340</v>
      </c>
      <c r="C133" s="17">
        <f t="shared" si="47"/>
        <v>8192</v>
      </c>
      <c r="D133" s="17">
        <f t="shared" si="47"/>
        <v>13170</v>
      </c>
      <c r="E133" s="17">
        <f t="shared" si="47"/>
        <v>6622</v>
      </c>
      <c r="F133" s="17">
        <f t="shared" si="47"/>
        <v>9198</v>
      </c>
      <c r="G133" s="17">
        <f t="shared" si="47"/>
        <v>4491</v>
      </c>
      <c r="H133" s="17">
        <f t="shared" si="47"/>
        <v>8158</v>
      </c>
      <c r="I133" s="17">
        <f t="shared" si="47"/>
        <v>3942</v>
      </c>
      <c r="J133" s="17">
        <f t="shared" si="47"/>
        <v>46857</v>
      </c>
      <c r="K133" s="17">
        <f t="shared" si="47"/>
        <v>23224</v>
      </c>
      <c r="L133" s="9" t="s">
        <v>267</v>
      </c>
      <c r="M133" s="17">
        <f aca="true" t="shared" si="48" ref="M133:V133">SUM(M135:M152)</f>
        <v>3275</v>
      </c>
      <c r="N133" s="17">
        <f t="shared" si="48"/>
        <v>1620</v>
      </c>
      <c r="O133" s="17">
        <f t="shared" si="48"/>
        <v>1544</v>
      </c>
      <c r="P133" s="17">
        <f t="shared" si="48"/>
        <v>810</v>
      </c>
      <c r="Q133" s="17">
        <f t="shared" si="48"/>
        <v>1030</v>
      </c>
      <c r="R133" s="17">
        <f t="shared" si="48"/>
        <v>545</v>
      </c>
      <c r="S133" s="17">
        <f t="shared" si="48"/>
        <v>2394</v>
      </c>
      <c r="T133" s="17">
        <f t="shared" si="48"/>
        <v>1194</v>
      </c>
      <c r="U133" s="17">
        <f t="shared" si="48"/>
        <v>8242</v>
      </c>
      <c r="V133" s="17">
        <f t="shared" si="48"/>
        <v>4169</v>
      </c>
      <c r="W133" s="9" t="s">
        <v>267</v>
      </c>
      <c r="X133" s="17">
        <f aca="true" t="shared" si="49" ref="X133:AN133">SUM(X135:X152)</f>
        <v>324</v>
      </c>
      <c r="Y133" s="17">
        <f t="shared" si="49"/>
        <v>268</v>
      </c>
      <c r="Z133" s="17">
        <f t="shared" si="49"/>
        <v>216</v>
      </c>
      <c r="AA133" s="17">
        <f t="shared" si="49"/>
        <v>194</v>
      </c>
      <c r="AB133" s="17">
        <f t="shared" si="49"/>
        <v>1002</v>
      </c>
      <c r="AC133" s="17">
        <f t="shared" si="49"/>
        <v>817</v>
      </c>
      <c r="AD133" s="17">
        <f t="shared" si="49"/>
        <v>131</v>
      </c>
      <c r="AE133" s="17">
        <f t="shared" si="49"/>
        <v>940</v>
      </c>
      <c r="AF133" s="17">
        <f t="shared" si="49"/>
        <v>1069</v>
      </c>
      <c r="AG133" s="17">
        <f t="shared" si="49"/>
        <v>299</v>
      </c>
      <c r="AH133" s="17">
        <f t="shared" si="49"/>
        <v>52</v>
      </c>
      <c r="AI133" s="17">
        <f t="shared" si="49"/>
        <v>14</v>
      </c>
      <c r="AJ133" s="17">
        <f t="shared" si="49"/>
        <v>1430</v>
      </c>
      <c r="AK133" s="17">
        <f t="shared" si="49"/>
        <v>399</v>
      </c>
      <c r="AL133" s="17">
        <f t="shared" si="49"/>
        <v>143</v>
      </c>
      <c r="AM133" s="17">
        <f t="shared" si="49"/>
        <v>140</v>
      </c>
      <c r="AN133" s="17">
        <f t="shared" si="49"/>
        <v>3</v>
      </c>
    </row>
    <row r="134" spans="1:40" s="26" customFormat="1" ht="12.75">
      <c r="A134" s="9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9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9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</row>
    <row r="135" spans="1:40" s="367" customFormat="1" ht="15" customHeight="1">
      <c r="A135" s="364" t="s">
        <v>15</v>
      </c>
      <c r="B135" s="364">
        <v>1953</v>
      </c>
      <c r="C135" s="364">
        <v>1022</v>
      </c>
      <c r="D135" s="364">
        <v>1649</v>
      </c>
      <c r="E135" s="364">
        <v>870</v>
      </c>
      <c r="F135" s="364">
        <v>1043</v>
      </c>
      <c r="G135" s="364">
        <v>563</v>
      </c>
      <c r="H135" s="364">
        <v>970</v>
      </c>
      <c r="I135" s="364">
        <v>476</v>
      </c>
      <c r="J135" s="365">
        <v>5606</v>
      </c>
      <c r="K135" s="365">
        <v>2908</v>
      </c>
      <c r="L135" s="364" t="s">
        <v>15</v>
      </c>
      <c r="M135" s="364">
        <v>366</v>
      </c>
      <c r="N135" s="364">
        <v>191</v>
      </c>
      <c r="O135" s="364">
        <v>153</v>
      </c>
      <c r="P135" s="364">
        <v>78</v>
      </c>
      <c r="Q135" s="364">
        <v>136</v>
      </c>
      <c r="R135" s="364">
        <v>79</v>
      </c>
      <c r="S135" s="364">
        <v>231</v>
      </c>
      <c r="T135" s="364">
        <v>127</v>
      </c>
      <c r="U135" s="365">
        <v>885</v>
      </c>
      <c r="V135" s="365">
        <v>475</v>
      </c>
      <c r="W135" s="364" t="s">
        <v>15</v>
      </c>
      <c r="X135" s="364">
        <v>42</v>
      </c>
      <c r="Y135" s="364">
        <v>37</v>
      </c>
      <c r="Z135" s="364">
        <v>26</v>
      </c>
      <c r="AA135" s="364">
        <v>24</v>
      </c>
      <c r="AB135" s="364">
        <v>129</v>
      </c>
      <c r="AC135" s="364">
        <v>107</v>
      </c>
      <c r="AD135" s="364">
        <v>25</v>
      </c>
      <c r="AE135" s="364">
        <v>124</v>
      </c>
      <c r="AF135" s="364">
        <v>167</v>
      </c>
      <c r="AG135" s="364">
        <v>40</v>
      </c>
      <c r="AH135" s="364">
        <v>0</v>
      </c>
      <c r="AI135" s="364">
        <v>0</v>
      </c>
      <c r="AJ135" s="364">
        <v>203</v>
      </c>
      <c r="AK135" s="364">
        <v>69</v>
      </c>
      <c r="AL135" s="364">
        <v>15</v>
      </c>
      <c r="AM135" s="364">
        <v>15</v>
      </c>
      <c r="AN135" s="366"/>
    </row>
    <row r="136" spans="1:40" ht="15" customHeight="1">
      <c r="A136" s="173" t="s">
        <v>16</v>
      </c>
      <c r="B136" s="85">
        <v>1992</v>
      </c>
      <c r="C136" s="85">
        <v>1005</v>
      </c>
      <c r="D136" s="85">
        <v>1518</v>
      </c>
      <c r="E136" s="85">
        <v>775</v>
      </c>
      <c r="F136" s="85">
        <v>1154</v>
      </c>
      <c r="G136" s="85">
        <v>599</v>
      </c>
      <c r="H136" s="85">
        <v>1068</v>
      </c>
      <c r="I136" s="85">
        <v>535</v>
      </c>
      <c r="J136" s="88">
        <f>B136+D136+F136+H136</f>
        <v>5732</v>
      </c>
      <c r="K136" s="88">
        <f>+C136+E136+G136+I136</f>
        <v>2914</v>
      </c>
      <c r="L136" s="173" t="s">
        <v>16</v>
      </c>
      <c r="M136" s="85">
        <v>304</v>
      </c>
      <c r="N136" s="85">
        <v>157</v>
      </c>
      <c r="O136" s="85">
        <v>112</v>
      </c>
      <c r="P136" s="85">
        <v>62</v>
      </c>
      <c r="Q136" s="85">
        <v>122</v>
      </c>
      <c r="R136" s="85">
        <v>84</v>
      </c>
      <c r="S136" s="85">
        <v>275</v>
      </c>
      <c r="T136" s="85">
        <v>153</v>
      </c>
      <c r="U136" s="88">
        <f>M136+O136+Q136+S136</f>
        <v>813</v>
      </c>
      <c r="V136" s="88">
        <f>N136+P136+R136+T136</f>
        <v>456</v>
      </c>
      <c r="W136" s="173" t="s">
        <v>16</v>
      </c>
      <c r="X136" s="85">
        <v>37</v>
      </c>
      <c r="Y136" s="85">
        <v>31</v>
      </c>
      <c r="Z136" s="85">
        <v>24</v>
      </c>
      <c r="AA136" s="85">
        <v>24</v>
      </c>
      <c r="AB136" s="85">
        <f aca="true" t="shared" si="50" ref="AB136:AB152">SUM(X136:AA136)</f>
        <v>116</v>
      </c>
      <c r="AC136" s="85">
        <v>93</v>
      </c>
      <c r="AD136" s="85">
        <v>17</v>
      </c>
      <c r="AE136" s="85">
        <f aca="true" t="shared" si="51" ref="AE136:AE141">+AC136+AD136</f>
        <v>110</v>
      </c>
      <c r="AF136" s="85">
        <v>106</v>
      </c>
      <c r="AG136" s="85">
        <v>58</v>
      </c>
      <c r="AH136" s="85">
        <v>9</v>
      </c>
      <c r="AI136" s="85">
        <v>0</v>
      </c>
      <c r="AJ136" s="85">
        <f aca="true" t="shared" si="52" ref="AJ136:AJ152">+AF136+AG136+AH136+AI136</f>
        <v>173</v>
      </c>
      <c r="AK136" s="85">
        <v>53</v>
      </c>
      <c r="AL136" s="85">
        <f aca="true" t="shared" si="53" ref="AL136:AL152">+AM136+AN136</f>
        <v>15</v>
      </c>
      <c r="AM136" s="85">
        <v>15</v>
      </c>
      <c r="AN136" s="89"/>
    </row>
    <row r="137" spans="1:40" ht="15" customHeight="1">
      <c r="A137" s="85" t="s">
        <v>17</v>
      </c>
      <c r="B137" s="85">
        <v>698</v>
      </c>
      <c r="C137" s="85">
        <v>334</v>
      </c>
      <c r="D137" s="85">
        <v>488</v>
      </c>
      <c r="E137" s="85">
        <v>190</v>
      </c>
      <c r="F137" s="85">
        <v>280</v>
      </c>
      <c r="G137" s="85">
        <v>129</v>
      </c>
      <c r="H137" s="85">
        <v>322</v>
      </c>
      <c r="I137" s="85">
        <v>146</v>
      </c>
      <c r="J137" s="88">
        <f aca="true" t="shared" si="54" ref="J137:J152">B137+D137+F137+H137</f>
        <v>1788</v>
      </c>
      <c r="K137" s="88">
        <f aca="true" t="shared" si="55" ref="K137:K152">+C137+E137+G137+I137</f>
        <v>799</v>
      </c>
      <c r="L137" s="85" t="s">
        <v>17</v>
      </c>
      <c r="M137" s="85">
        <v>113</v>
      </c>
      <c r="N137" s="85">
        <v>56</v>
      </c>
      <c r="O137" s="85">
        <v>51</v>
      </c>
      <c r="P137" s="85">
        <v>21</v>
      </c>
      <c r="Q137" s="85">
        <v>7</v>
      </c>
      <c r="R137" s="85">
        <v>5</v>
      </c>
      <c r="S137" s="85">
        <v>93</v>
      </c>
      <c r="T137" s="85">
        <v>32</v>
      </c>
      <c r="U137" s="88">
        <f aca="true" t="shared" si="56" ref="U137:U152">M137+O137+Q137+S137</f>
        <v>264</v>
      </c>
      <c r="V137" s="88">
        <f aca="true" t="shared" si="57" ref="V137:V152">N137+P137+R137+T137</f>
        <v>114</v>
      </c>
      <c r="W137" s="85" t="s">
        <v>17</v>
      </c>
      <c r="X137" s="85">
        <v>13</v>
      </c>
      <c r="Y137" s="85">
        <v>9</v>
      </c>
      <c r="Z137" s="85">
        <v>5</v>
      </c>
      <c r="AA137" s="85">
        <v>6</v>
      </c>
      <c r="AB137" s="85">
        <f t="shared" si="50"/>
        <v>33</v>
      </c>
      <c r="AC137" s="85">
        <v>31</v>
      </c>
      <c r="AD137" s="85">
        <v>3</v>
      </c>
      <c r="AE137" s="85">
        <f t="shared" si="51"/>
        <v>34</v>
      </c>
      <c r="AF137" s="85">
        <v>28</v>
      </c>
      <c r="AG137" s="85">
        <v>5</v>
      </c>
      <c r="AH137" s="85">
        <v>0</v>
      </c>
      <c r="AI137" s="85">
        <v>0</v>
      </c>
      <c r="AJ137" s="85">
        <f t="shared" si="52"/>
        <v>33</v>
      </c>
      <c r="AK137" s="85">
        <v>10</v>
      </c>
      <c r="AL137" s="85">
        <f t="shared" si="53"/>
        <v>4</v>
      </c>
      <c r="AM137" s="85">
        <v>3</v>
      </c>
      <c r="AN137" s="89">
        <v>1</v>
      </c>
    </row>
    <row r="138" spans="1:40" ht="15" customHeight="1">
      <c r="A138" s="85" t="s">
        <v>18</v>
      </c>
      <c r="B138" s="85">
        <v>310</v>
      </c>
      <c r="C138" s="85">
        <v>141</v>
      </c>
      <c r="D138" s="85">
        <v>176</v>
      </c>
      <c r="E138" s="85">
        <v>93</v>
      </c>
      <c r="F138" s="85">
        <v>168</v>
      </c>
      <c r="G138" s="85">
        <v>77</v>
      </c>
      <c r="H138" s="85">
        <v>121</v>
      </c>
      <c r="I138" s="85">
        <v>60</v>
      </c>
      <c r="J138" s="88">
        <f t="shared" si="54"/>
        <v>775</v>
      </c>
      <c r="K138" s="88">
        <f t="shared" si="55"/>
        <v>371</v>
      </c>
      <c r="L138" s="85" t="s">
        <v>18</v>
      </c>
      <c r="M138" s="85">
        <v>87</v>
      </c>
      <c r="N138" s="85">
        <v>37</v>
      </c>
      <c r="O138" s="85">
        <v>17</v>
      </c>
      <c r="P138" s="85">
        <v>10</v>
      </c>
      <c r="Q138" s="85">
        <v>42</v>
      </c>
      <c r="R138" s="85">
        <v>18</v>
      </c>
      <c r="S138" s="85">
        <v>58</v>
      </c>
      <c r="T138" s="85">
        <v>29</v>
      </c>
      <c r="U138" s="88">
        <f t="shared" si="56"/>
        <v>204</v>
      </c>
      <c r="V138" s="88">
        <f t="shared" si="57"/>
        <v>94</v>
      </c>
      <c r="W138" s="85" t="s">
        <v>18</v>
      </c>
      <c r="X138" s="85">
        <v>8</v>
      </c>
      <c r="Y138" s="85">
        <v>6</v>
      </c>
      <c r="Z138" s="85">
        <v>6</v>
      </c>
      <c r="AA138" s="85">
        <v>4</v>
      </c>
      <c r="AB138" s="85">
        <f t="shared" si="50"/>
        <v>24</v>
      </c>
      <c r="AC138" s="85">
        <v>20</v>
      </c>
      <c r="AD138" s="85">
        <v>4</v>
      </c>
      <c r="AE138" s="85">
        <f t="shared" si="51"/>
        <v>24</v>
      </c>
      <c r="AF138" s="85">
        <v>17</v>
      </c>
      <c r="AG138" s="85">
        <v>8</v>
      </c>
      <c r="AH138" s="85">
        <v>2</v>
      </c>
      <c r="AI138" s="85">
        <v>0</v>
      </c>
      <c r="AJ138" s="85">
        <f t="shared" si="52"/>
        <v>27</v>
      </c>
      <c r="AK138" s="85">
        <v>0</v>
      </c>
      <c r="AL138" s="85">
        <f t="shared" si="53"/>
        <v>5</v>
      </c>
      <c r="AM138" s="85">
        <v>4</v>
      </c>
      <c r="AN138" s="89">
        <v>1</v>
      </c>
    </row>
    <row r="139" spans="1:40" ht="15" customHeight="1">
      <c r="A139" s="85" t="s">
        <v>19</v>
      </c>
      <c r="B139" s="85">
        <v>120</v>
      </c>
      <c r="C139" s="85">
        <v>68</v>
      </c>
      <c r="D139" s="85">
        <v>102</v>
      </c>
      <c r="E139" s="85">
        <v>59</v>
      </c>
      <c r="F139" s="85">
        <v>62</v>
      </c>
      <c r="G139" s="85">
        <v>33</v>
      </c>
      <c r="H139" s="85">
        <v>32</v>
      </c>
      <c r="I139" s="85">
        <v>19</v>
      </c>
      <c r="J139" s="88">
        <f t="shared" si="54"/>
        <v>316</v>
      </c>
      <c r="K139" s="88">
        <f t="shared" si="55"/>
        <v>179</v>
      </c>
      <c r="L139" s="85" t="s">
        <v>19</v>
      </c>
      <c r="M139" s="85">
        <v>6</v>
      </c>
      <c r="N139" s="85">
        <v>4</v>
      </c>
      <c r="O139" s="85">
        <v>3</v>
      </c>
      <c r="P139" s="85">
        <v>1</v>
      </c>
      <c r="Q139" s="85">
        <v>2</v>
      </c>
      <c r="R139" s="85">
        <v>1</v>
      </c>
      <c r="S139" s="85">
        <v>5</v>
      </c>
      <c r="T139" s="85">
        <v>3</v>
      </c>
      <c r="U139" s="88">
        <f t="shared" si="56"/>
        <v>16</v>
      </c>
      <c r="V139" s="88">
        <f t="shared" si="57"/>
        <v>9</v>
      </c>
      <c r="W139" s="85" t="s">
        <v>19</v>
      </c>
      <c r="X139" s="85">
        <v>3</v>
      </c>
      <c r="Y139" s="85">
        <v>3</v>
      </c>
      <c r="Z139" s="85">
        <v>2</v>
      </c>
      <c r="AA139" s="85">
        <v>2</v>
      </c>
      <c r="AB139" s="85">
        <f t="shared" si="50"/>
        <v>10</v>
      </c>
      <c r="AC139" s="85">
        <v>7</v>
      </c>
      <c r="AD139" s="85">
        <v>1</v>
      </c>
      <c r="AE139" s="85">
        <f t="shared" si="51"/>
        <v>8</v>
      </c>
      <c r="AF139" s="85">
        <v>10</v>
      </c>
      <c r="AG139" s="85">
        <v>0</v>
      </c>
      <c r="AH139" s="85">
        <v>3</v>
      </c>
      <c r="AI139" s="85">
        <v>0</v>
      </c>
      <c r="AJ139" s="85">
        <f t="shared" si="52"/>
        <v>13</v>
      </c>
      <c r="AK139" s="85">
        <v>1</v>
      </c>
      <c r="AL139" s="85">
        <f t="shared" si="53"/>
        <v>2</v>
      </c>
      <c r="AM139" s="85">
        <v>2</v>
      </c>
      <c r="AN139" s="89"/>
    </row>
    <row r="140" spans="1:40" ht="15" customHeight="1">
      <c r="A140" s="85" t="s">
        <v>20</v>
      </c>
      <c r="B140" s="85">
        <v>705</v>
      </c>
      <c r="C140" s="85">
        <v>377</v>
      </c>
      <c r="D140" s="85">
        <v>609</v>
      </c>
      <c r="E140" s="85">
        <v>325</v>
      </c>
      <c r="F140" s="85">
        <v>388</v>
      </c>
      <c r="G140" s="85">
        <v>205</v>
      </c>
      <c r="H140" s="85">
        <v>377</v>
      </c>
      <c r="I140" s="85">
        <v>195</v>
      </c>
      <c r="J140" s="88">
        <f t="shared" si="54"/>
        <v>2079</v>
      </c>
      <c r="K140" s="88">
        <f t="shared" si="55"/>
        <v>1102</v>
      </c>
      <c r="L140" s="85" t="s">
        <v>20</v>
      </c>
      <c r="M140" s="85">
        <v>216</v>
      </c>
      <c r="N140" s="85">
        <v>114</v>
      </c>
      <c r="O140" s="85">
        <v>65</v>
      </c>
      <c r="P140" s="85">
        <v>38</v>
      </c>
      <c r="Q140" s="85">
        <v>67</v>
      </c>
      <c r="R140" s="85">
        <v>39</v>
      </c>
      <c r="S140" s="85">
        <v>119</v>
      </c>
      <c r="T140" s="85">
        <v>68</v>
      </c>
      <c r="U140" s="88">
        <f t="shared" si="56"/>
        <v>467</v>
      </c>
      <c r="V140" s="88">
        <f t="shared" si="57"/>
        <v>259</v>
      </c>
      <c r="W140" s="85" t="s">
        <v>20</v>
      </c>
      <c r="X140" s="85">
        <v>16</v>
      </c>
      <c r="Y140" s="85">
        <v>14</v>
      </c>
      <c r="Z140" s="85">
        <v>11</v>
      </c>
      <c r="AA140" s="85">
        <v>11</v>
      </c>
      <c r="AB140" s="85">
        <f t="shared" si="50"/>
        <v>52</v>
      </c>
      <c r="AC140" s="85">
        <v>45</v>
      </c>
      <c r="AD140" s="85">
        <v>5</v>
      </c>
      <c r="AE140" s="85">
        <f t="shared" si="51"/>
        <v>50</v>
      </c>
      <c r="AF140" s="85">
        <v>47</v>
      </c>
      <c r="AG140" s="85">
        <v>21</v>
      </c>
      <c r="AH140" s="85">
        <v>0</v>
      </c>
      <c r="AI140" s="85">
        <v>0</v>
      </c>
      <c r="AJ140" s="85">
        <f t="shared" si="52"/>
        <v>68</v>
      </c>
      <c r="AK140" s="85">
        <v>7</v>
      </c>
      <c r="AL140" s="85">
        <f t="shared" si="53"/>
        <v>8</v>
      </c>
      <c r="AM140" s="85">
        <v>8</v>
      </c>
      <c r="AN140" s="89"/>
    </row>
    <row r="141" spans="1:40" ht="15" customHeight="1">
      <c r="A141" s="85" t="s">
        <v>21</v>
      </c>
      <c r="B141" s="85">
        <v>1175</v>
      </c>
      <c r="C141" s="85">
        <v>570</v>
      </c>
      <c r="D141" s="85">
        <v>1012</v>
      </c>
      <c r="E141" s="85">
        <v>452</v>
      </c>
      <c r="F141" s="85">
        <v>664</v>
      </c>
      <c r="G141" s="85">
        <v>285</v>
      </c>
      <c r="H141" s="85">
        <v>599</v>
      </c>
      <c r="I141" s="85">
        <v>250</v>
      </c>
      <c r="J141" s="88">
        <f t="shared" si="54"/>
        <v>3450</v>
      </c>
      <c r="K141" s="88">
        <f t="shared" si="55"/>
        <v>1557</v>
      </c>
      <c r="L141" s="85" t="s">
        <v>21</v>
      </c>
      <c r="M141" s="85">
        <v>286</v>
      </c>
      <c r="N141" s="85">
        <v>136</v>
      </c>
      <c r="O141" s="85">
        <v>204</v>
      </c>
      <c r="P141" s="85">
        <v>91</v>
      </c>
      <c r="Q141" s="85">
        <v>65</v>
      </c>
      <c r="R141" s="85">
        <v>40</v>
      </c>
      <c r="S141" s="85">
        <v>200</v>
      </c>
      <c r="T141" s="85">
        <v>82</v>
      </c>
      <c r="U141" s="88">
        <f t="shared" si="56"/>
        <v>755</v>
      </c>
      <c r="V141" s="88">
        <f t="shared" si="57"/>
        <v>349</v>
      </c>
      <c r="W141" s="85" t="s">
        <v>21</v>
      </c>
      <c r="X141" s="85">
        <v>22</v>
      </c>
      <c r="Y141" s="85">
        <v>18</v>
      </c>
      <c r="Z141" s="85">
        <v>15</v>
      </c>
      <c r="AA141" s="85">
        <v>13</v>
      </c>
      <c r="AB141" s="85">
        <f t="shared" si="50"/>
        <v>68</v>
      </c>
      <c r="AC141" s="85">
        <v>46</v>
      </c>
      <c r="AD141" s="85">
        <v>6</v>
      </c>
      <c r="AE141" s="85">
        <f t="shared" si="51"/>
        <v>52</v>
      </c>
      <c r="AF141" s="85">
        <v>56</v>
      </c>
      <c r="AG141" s="85">
        <v>18</v>
      </c>
      <c r="AH141" s="85">
        <v>9</v>
      </c>
      <c r="AI141" s="85">
        <v>1</v>
      </c>
      <c r="AJ141" s="85">
        <f t="shared" si="52"/>
        <v>84</v>
      </c>
      <c r="AK141" s="85">
        <v>23</v>
      </c>
      <c r="AL141" s="85">
        <f t="shared" si="53"/>
        <v>9</v>
      </c>
      <c r="AM141" s="85">
        <v>9</v>
      </c>
      <c r="AN141" s="89"/>
    </row>
    <row r="142" spans="1:40" s="353" customFormat="1" ht="15" customHeight="1">
      <c r="A142" s="129" t="s">
        <v>22</v>
      </c>
      <c r="B142" s="129">
        <v>517</v>
      </c>
      <c r="C142" s="129">
        <v>275</v>
      </c>
      <c r="D142" s="129">
        <v>527</v>
      </c>
      <c r="E142" s="129">
        <v>239</v>
      </c>
      <c r="F142" s="129">
        <v>438</v>
      </c>
      <c r="G142" s="129">
        <v>200</v>
      </c>
      <c r="H142" s="129">
        <v>299</v>
      </c>
      <c r="I142" s="129">
        <v>140</v>
      </c>
      <c r="J142" s="357">
        <v>1781</v>
      </c>
      <c r="K142" s="357">
        <v>854</v>
      </c>
      <c r="L142" s="129" t="s">
        <v>22</v>
      </c>
      <c r="M142" s="129">
        <v>165</v>
      </c>
      <c r="N142" s="129">
        <v>84</v>
      </c>
      <c r="O142" s="129">
        <v>90</v>
      </c>
      <c r="P142" s="129">
        <v>42</v>
      </c>
      <c r="Q142" s="129">
        <v>51</v>
      </c>
      <c r="R142" s="129">
        <v>23</v>
      </c>
      <c r="S142" s="129">
        <v>116</v>
      </c>
      <c r="T142" s="129">
        <v>47</v>
      </c>
      <c r="U142" s="357">
        <v>422</v>
      </c>
      <c r="V142" s="357">
        <v>196</v>
      </c>
      <c r="W142" s="129" t="s">
        <v>22</v>
      </c>
      <c r="X142" s="129">
        <v>11</v>
      </c>
      <c r="Y142" s="129">
        <v>11</v>
      </c>
      <c r="Z142" s="129">
        <v>12</v>
      </c>
      <c r="AA142" s="129">
        <v>6</v>
      </c>
      <c r="AB142" s="129">
        <v>40</v>
      </c>
      <c r="AC142" s="129">
        <v>31</v>
      </c>
      <c r="AD142" s="129">
        <v>8</v>
      </c>
      <c r="AE142" s="129">
        <v>39</v>
      </c>
      <c r="AF142" s="129">
        <v>55</v>
      </c>
      <c r="AG142" s="129">
        <v>8</v>
      </c>
      <c r="AH142" s="129">
        <v>6</v>
      </c>
      <c r="AI142" s="129">
        <v>3</v>
      </c>
      <c r="AJ142" s="129">
        <v>72</v>
      </c>
      <c r="AK142" s="129">
        <v>20</v>
      </c>
      <c r="AL142" s="364">
        <f t="shared" si="53"/>
        <v>6</v>
      </c>
      <c r="AM142" s="129">
        <v>6</v>
      </c>
      <c r="AN142" s="352"/>
    </row>
    <row r="143" spans="1:40" ht="15" customHeight="1">
      <c r="A143" s="85" t="s">
        <v>23</v>
      </c>
      <c r="B143" s="85">
        <v>935</v>
      </c>
      <c r="C143" s="85">
        <v>451</v>
      </c>
      <c r="D143" s="85">
        <v>718</v>
      </c>
      <c r="E143" s="85">
        <v>340</v>
      </c>
      <c r="F143" s="85">
        <v>438</v>
      </c>
      <c r="G143" s="85">
        <v>197</v>
      </c>
      <c r="H143" s="85">
        <v>373</v>
      </c>
      <c r="I143" s="85">
        <v>149</v>
      </c>
      <c r="J143" s="88">
        <f t="shared" si="54"/>
        <v>2464</v>
      </c>
      <c r="K143" s="88">
        <f t="shared" si="55"/>
        <v>1137</v>
      </c>
      <c r="L143" s="85" t="s">
        <v>23</v>
      </c>
      <c r="M143" s="85">
        <v>219</v>
      </c>
      <c r="N143" s="85">
        <v>105</v>
      </c>
      <c r="O143" s="85">
        <v>74</v>
      </c>
      <c r="P143" s="85">
        <v>38</v>
      </c>
      <c r="Q143" s="85">
        <v>35</v>
      </c>
      <c r="R143" s="85">
        <v>12</v>
      </c>
      <c r="S143" s="85">
        <v>175</v>
      </c>
      <c r="T143" s="85">
        <v>61</v>
      </c>
      <c r="U143" s="88">
        <f t="shared" si="56"/>
        <v>503</v>
      </c>
      <c r="V143" s="88">
        <f t="shared" si="57"/>
        <v>216</v>
      </c>
      <c r="W143" s="85" t="s">
        <v>23</v>
      </c>
      <c r="X143" s="85">
        <v>17</v>
      </c>
      <c r="Y143" s="85">
        <v>13</v>
      </c>
      <c r="Z143" s="85">
        <v>9</v>
      </c>
      <c r="AA143" s="85">
        <v>7</v>
      </c>
      <c r="AB143" s="85">
        <f t="shared" si="50"/>
        <v>46</v>
      </c>
      <c r="AC143" s="85">
        <v>45</v>
      </c>
      <c r="AD143" s="85">
        <v>3</v>
      </c>
      <c r="AE143" s="85">
        <f aca="true" t="shared" si="58" ref="AE143:AE152">+AC143+AD143</f>
        <v>48</v>
      </c>
      <c r="AF143" s="85">
        <v>40</v>
      </c>
      <c r="AG143" s="85">
        <v>14</v>
      </c>
      <c r="AH143" s="85">
        <v>0</v>
      </c>
      <c r="AI143" s="85">
        <v>3</v>
      </c>
      <c r="AJ143" s="85">
        <f t="shared" si="52"/>
        <v>57</v>
      </c>
      <c r="AK143" s="85">
        <v>8</v>
      </c>
      <c r="AL143" s="85">
        <f t="shared" si="53"/>
        <v>8</v>
      </c>
      <c r="AM143" s="85">
        <v>8</v>
      </c>
      <c r="AN143" s="89"/>
    </row>
    <row r="144" spans="1:40" ht="15" customHeight="1">
      <c r="A144" s="85" t="s">
        <v>24</v>
      </c>
      <c r="B144" s="85">
        <v>1040</v>
      </c>
      <c r="C144" s="85">
        <v>494</v>
      </c>
      <c r="D144" s="85">
        <v>851</v>
      </c>
      <c r="E144" s="85">
        <v>401</v>
      </c>
      <c r="F144" s="85">
        <v>655</v>
      </c>
      <c r="G144" s="85">
        <v>274</v>
      </c>
      <c r="H144" s="85">
        <v>422</v>
      </c>
      <c r="I144" s="85">
        <v>173</v>
      </c>
      <c r="J144" s="88">
        <f t="shared" si="54"/>
        <v>2968</v>
      </c>
      <c r="K144" s="88">
        <f t="shared" si="55"/>
        <v>1342</v>
      </c>
      <c r="L144" s="85" t="s">
        <v>24</v>
      </c>
      <c r="M144" s="85">
        <v>133</v>
      </c>
      <c r="N144" s="85">
        <v>64</v>
      </c>
      <c r="O144" s="85">
        <v>118</v>
      </c>
      <c r="P144" s="85">
        <v>56</v>
      </c>
      <c r="Q144" s="85">
        <v>48</v>
      </c>
      <c r="R144" s="85">
        <v>18</v>
      </c>
      <c r="S144" s="85">
        <v>113</v>
      </c>
      <c r="T144" s="85">
        <v>48</v>
      </c>
      <c r="U144" s="88">
        <f t="shared" si="56"/>
        <v>412</v>
      </c>
      <c r="V144" s="88">
        <f t="shared" si="57"/>
        <v>186</v>
      </c>
      <c r="W144" s="85" t="s">
        <v>24</v>
      </c>
      <c r="X144" s="85">
        <v>16</v>
      </c>
      <c r="Y144" s="85">
        <v>16</v>
      </c>
      <c r="Z144" s="85">
        <v>14</v>
      </c>
      <c r="AA144" s="85">
        <v>10</v>
      </c>
      <c r="AB144" s="85">
        <f t="shared" si="50"/>
        <v>56</v>
      </c>
      <c r="AC144" s="85">
        <v>49</v>
      </c>
      <c r="AD144" s="85">
        <v>5</v>
      </c>
      <c r="AE144" s="85">
        <f t="shared" si="58"/>
        <v>54</v>
      </c>
      <c r="AF144" s="85">
        <v>69</v>
      </c>
      <c r="AG144" s="85">
        <v>14</v>
      </c>
      <c r="AH144" s="85">
        <v>0</v>
      </c>
      <c r="AI144" s="85">
        <v>1</v>
      </c>
      <c r="AJ144" s="85">
        <f t="shared" si="52"/>
        <v>84</v>
      </c>
      <c r="AK144" s="85">
        <v>24</v>
      </c>
      <c r="AL144" s="85">
        <f t="shared" si="53"/>
        <v>7</v>
      </c>
      <c r="AM144" s="85">
        <v>7</v>
      </c>
      <c r="AN144" s="89"/>
    </row>
    <row r="145" spans="1:40" ht="15" customHeight="1">
      <c r="A145" s="85" t="s">
        <v>25</v>
      </c>
      <c r="B145" s="85">
        <v>514</v>
      </c>
      <c r="C145" s="85">
        <v>240</v>
      </c>
      <c r="D145" s="85">
        <v>406</v>
      </c>
      <c r="E145" s="85">
        <v>195</v>
      </c>
      <c r="F145" s="85">
        <v>265</v>
      </c>
      <c r="G145" s="85">
        <v>105</v>
      </c>
      <c r="H145" s="85">
        <v>231</v>
      </c>
      <c r="I145" s="85">
        <v>99</v>
      </c>
      <c r="J145" s="88">
        <f t="shared" si="54"/>
        <v>1416</v>
      </c>
      <c r="K145" s="88">
        <f t="shared" si="55"/>
        <v>639</v>
      </c>
      <c r="L145" s="85" t="s">
        <v>25</v>
      </c>
      <c r="M145" s="85">
        <v>149</v>
      </c>
      <c r="N145" s="85">
        <v>69</v>
      </c>
      <c r="O145" s="85">
        <v>83</v>
      </c>
      <c r="P145" s="85">
        <v>50</v>
      </c>
      <c r="Q145" s="85">
        <v>51</v>
      </c>
      <c r="R145" s="85">
        <v>18</v>
      </c>
      <c r="S145" s="85">
        <v>119</v>
      </c>
      <c r="T145" s="85">
        <v>55</v>
      </c>
      <c r="U145" s="88">
        <f t="shared" si="56"/>
        <v>402</v>
      </c>
      <c r="V145" s="88">
        <f t="shared" si="57"/>
        <v>192</v>
      </c>
      <c r="W145" s="85" t="s">
        <v>25</v>
      </c>
      <c r="X145" s="85">
        <v>12</v>
      </c>
      <c r="Y145" s="85">
        <v>14</v>
      </c>
      <c r="Z145" s="85">
        <v>13</v>
      </c>
      <c r="AA145" s="85">
        <v>12</v>
      </c>
      <c r="AB145" s="85">
        <f t="shared" si="50"/>
        <v>51</v>
      </c>
      <c r="AC145" s="85">
        <v>39</v>
      </c>
      <c r="AD145" s="85">
        <v>8</v>
      </c>
      <c r="AE145" s="85">
        <f t="shared" si="58"/>
        <v>47</v>
      </c>
      <c r="AF145" s="85">
        <v>36</v>
      </c>
      <c r="AG145" s="85">
        <v>14</v>
      </c>
      <c r="AH145" s="85">
        <v>5</v>
      </c>
      <c r="AI145" s="85">
        <v>2</v>
      </c>
      <c r="AJ145" s="85">
        <f t="shared" si="52"/>
        <v>57</v>
      </c>
      <c r="AK145" s="85">
        <v>6</v>
      </c>
      <c r="AL145" s="85">
        <f t="shared" si="53"/>
        <v>11</v>
      </c>
      <c r="AM145" s="85">
        <v>11</v>
      </c>
      <c r="AN145" s="89"/>
    </row>
    <row r="146" spans="1:40" ht="15" customHeight="1">
      <c r="A146" s="85" t="s">
        <v>26</v>
      </c>
      <c r="B146" s="85">
        <v>1651</v>
      </c>
      <c r="C146" s="85">
        <v>878</v>
      </c>
      <c r="D146" s="85">
        <v>1186</v>
      </c>
      <c r="E146" s="85">
        <v>593</v>
      </c>
      <c r="F146" s="85">
        <v>943</v>
      </c>
      <c r="G146" s="85">
        <v>495</v>
      </c>
      <c r="H146" s="85">
        <v>739</v>
      </c>
      <c r="I146" s="85">
        <v>397</v>
      </c>
      <c r="J146" s="88">
        <f t="shared" si="54"/>
        <v>4519</v>
      </c>
      <c r="K146" s="88">
        <f t="shared" si="55"/>
        <v>2363</v>
      </c>
      <c r="L146" s="85" t="s">
        <v>26</v>
      </c>
      <c r="M146" s="85">
        <v>323</v>
      </c>
      <c r="N146" s="85">
        <v>181</v>
      </c>
      <c r="O146" s="85">
        <v>113</v>
      </c>
      <c r="P146" s="85">
        <v>57</v>
      </c>
      <c r="Q146" s="85">
        <v>134</v>
      </c>
      <c r="R146" s="85">
        <v>79</v>
      </c>
      <c r="S146" s="85">
        <v>203</v>
      </c>
      <c r="T146" s="85">
        <v>110</v>
      </c>
      <c r="U146" s="88">
        <f t="shared" si="56"/>
        <v>773</v>
      </c>
      <c r="V146" s="88">
        <f t="shared" si="57"/>
        <v>427</v>
      </c>
      <c r="W146" s="85" t="s">
        <v>26</v>
      </c>
      <c r="X146" s="85">
        <v>37</v>
      </c>
      <c r="Y146" s="85">
        <v>28</v>
      </c>
      <c r="Z146" s="85">
        <v>26</v>
      </c>
      <c r="AA146" s="85">
        <v>23</v>
      </c>
      <c r="AB146" s="85">
        <f t="shared" si="50"/>
        <v>114</v>
      </c>
      <c r="AC146" s="85">
        <v>102</v>
      </c>
      <c r="AD146" s="85">
        <v>13</v>
      </c>
      <c r="AE146" s="85">
        <f t="shared" si="58"/>
        <v>115</v>
      </c>
      <c r="AF146" s="85">
        <v>142</v>
      </c>
      <c r="AG146" s="85">
        <v>21</v>
      </c>
      <c r="AH146" s="85">
        <v>6</v>
      </c>
      <c r="AI146" s="85">
        <v>1</v>
      </c>
      <c r="AJ146" s="85">
        <f t="shared" si="52"/>
        <v>170</v>
      </c>
      <c r="AK146" s="85">
        <v>46</v>
      </c>
      <c r="AL146" s="85">
        <f t="shared" si="53"/>
        <v>21</v>
      </c>
      <c r="AM146" s="85">
        <v>21</v>
      </c>
      <c r="AN146" s="89"/>
    </row>
    <row r="147" spans="1:40" ht="15" customHeight="1">
      <c r="A147" s="85" t="s">
        <v>27</v>
      </c>
      <c r="B147" s="85">
        <v>369</v>
      </c>
      <c r="C147" s="85">
        <v>210</v>
      </c>
      <c r="D147" s="85">
        <v>189</v>
      </c>
      <c r="E147" s="85">
        <v>97</v>
      </c>
      <c r="F147" s="85">
        <v>157</v>
      </c>
      <c r="G147" s="85">
        <v>77</v>
      </c>
      <c r="H147" s="85">
        <v>186</v>
      </c>
      <c r="I147" s="85">
        <v>101</v>
      </c>
      <c r="J147" s="88">
        <f t="shared" si="54"/>
        <v>901</v>
      </c>
      <c r="K147" s="88">
        <f t="shared" si="55"/>
        <v>485</v>
      </c>
      <c r="L147" s="85" t="s">
        <v>27</v>
      </c>
      <c r="M147" s="85">
        <v>106</v>
      </c>
      <c r="N147" s="85">
        <v>60</v>
      </c>
      <c r="O147" s="85">
        <v>13</v>
      </c>
      <c r="P147" s="85">
        <v>3</v>
      </c>
      <c r="Q147" s="85">
        <v>13</v>
      </c>
      <c r="R147" s="85">
        <v>7</v>
      </c>
      <c r="S147" s="85">
        <v>67</v>
      </c>
      <c r="T147" s="85">
        <v>46</v>
      </c>
      <c r="U147" s="88">
        <f t="shared" si="56"/>
        <v>199</v>
      </c>
      <c r="V147" s="88">
        <f t="shared" si="57"/>
        <v>116</v>
      </c>
      <c r="W147" s="85" t="s">
        <v>27</v>
      </c>
      <c r="X147" s="85">
        <v>5</v>
      </c>
      <c r="Y147" s="85">
        <v>3</v>
      </c>
      <c r="Z147" s="85">
        <v>3</v>
      </c>
      <c r="AA147" s="85">
        <v>4</v>
      </c>
      <c r="AB147" s="85">
        <f t="shared" si="50"/>
        <v>15</v>
      </c>
      <c r="AC147" s="85">
        <v>11</v>
      </c>
      <c r="AD147" s="85">
        <v>1</v>
      </c>
      <c r="AE147" s="85">
        <f t="shared" si="58"/>
        <v>12</v>
      </c>
      <c r="AF147" s="85">
        <v>14</v>
      </c>
      <c r="AG147" s="85">
        <v>3</v>
      </c>
      <c r="AH147" s="85">
        <v>0</v>
      </c>
      <c r="AI147" s="85">
        <v>1</v>
      </c>
      <c r="AJ147" s="85">
        <f t="shared" si="52"/>
        <v>18</v>
      </c>
      <c r="AK147" s="85">
        <v>5</v>
      </c>
      <c r="AL147" s="85">
        <f t="shared" si="53"/>
        <v>2</v>
      </c>
      <c r="AM147" s="85">
        <v>2</v>
      </c>
      <c r="AN147" s="89"/>
    </row>
    <row r="148" spans="1:40" ht="15" customHeight="1">
      <c r="A148" s="85" t="s">
        <v>28</v>
      </c>
      <c r="B148" s="85">
        <v>615</v>
      </c>
      <c r="C148" s="85">
        <v>271</v>
      </c>
      <c r="D148" s="85">
        <v>363</v>
      </c>
      <c r="E148" s="85">
        <v>184</v>
      </c>
      <c r="F148" s="85">
        <v>255</v>
      </c>
      <c r="G148" s="85">
        <v>97</v>
      </c>
      <c r="H148" s="85">
        <v>139</v>
      </c>
      <c r="I148" s="85">
        <v>56</v>
      </c>
      <c r="J148" s="88">
        <f t="shared" si="54"/>
        <v>1372</v>
      </c>
      <c r="K148" s="88">
        <f t="shared" si="55"/>
        <v>608</v>
      </c>
      <c r="L148" s="85" t="s">
        <v>28</v>
      </c>
      <c r="M148" s="85">
        <v>123</v>
      </c>
      <c r="N148" s="85">
        <v>53</v>
      </c>
      <c r="O148" s="85">
        <v>58</v>
      </c>
      <c r="P148" s="85">
        <v>36</v>
      </c>
      <c r="Q148" s="85">
        <v>15</v>
      </c>
      <c r="R148" s="85">
        <v>8</v>
      </c>
      <c r="S148" s="85">
        <v>51</v>
      </c>
      <c r="T148" s="85">
        <v>25</v>
      </c>
      <c r="U148" s="88">
        <f t="shared" si="56"/>
        <v>247</v>
      </c>
      <c r="V148" s="88">
        <f t="shared" si="57"/>
        <v>122</v>
      </c>
      <c r="W148" s="85" t="s">
        <v>28</v>
      </c>
      <c r="X148" s="85">
        <v>14</v>
      </c>
      <c r="Y148" s="85">
        <v>7</v>
      </c>
      <c r="Z148" s="85">
        <v>7</v>
      </c>
      <c r="AA148" s="85">
        <v>5</v>
      </c>
      <c r="AB148" s="85">
        <f t="shared" si="50"/>
        <v>33</v>
      </c>
      <c r="AC148" s="85">
        <v>27</v>
      </c>
      <c r="AD148" s="85">
        <v>3</v>
      </c>
      <c r="AE148" s="85">
        <f t="shared" si="58"/>
        <v>30</v>
      </c>
      <c r="AF148" s="85">
        <v>21</v>
      </c>
      <c r="AG148" s="85">
        <v>17</v>
      </c>
      <c r="AH148" s="85">
        <v>11</v>
      </c>
      <c r="AI148" s="85">
        <v>1</v>
      </c>
      <c r="AJ148" s="85">
        <f t="shared" si="52"/>
        <v>50</v>
      </c>
      <c r="AK148" s="85">
        <v>8</v>
      </c>
      <c r="AL148" s="85">
        <f t="shared" si="53"/>
        <v>7</v>
      </c>
      <c r="AM148" s="85">
        <v>7</v>
      </c>
      <c r="AN148" s="89"/>
    </row>
    <row r="149" spans="1:40" ht="15" customHeight="1">
      <c r="A149" s="85" t="s">
        <v>29</v>
      </c>
      <c r="B149" s="85">
        <v>1714</v>
      </c>
      <c r="C149" s="85">
        <v>851</v>
      </c>
      <c r="D149" s="85">
        <v>2005</v>
      </c>
      <c r="E149" s="85">
        <v>1070</v>
      </c>
      <c r="F149" s="85">
        <v>1415</v>
      </c>
      <c r="G149" s="289">
        <v>741</v>
      </c>
      <c r="H149" s="85">
        <v>1453</v>
      </c>
      <c r="I149" s="85">
        <v>796</v>
      </c>
      <c r="J149" s="88">
        <f t="shared" si="54"/>
        <v>6587</v>
      </c>
      <c r="K149" s="88">
        <f t="shared" si="55"/>
        <v>3458</v>
      </c>
      <c r="L149" s="85" t="s">
        <v>29</v>
      </c>
      <c r="M149" s="85">
        <v>367</v>
      </c>
      <c r="N149" s="85">
        <v>155</v>
      </c>
      <c r="O149" s="85">
        <v>233</v>
      </c>
      <c r="P149" s="85">
        <v>140</v>
      </c>
      <c r="Q149" s="85">
        <v>157</v>
      </c>
      <c r="R149" s="85">
        <v>76</v>
      </c>
      <c r="S149" s="85">
        <v>310</v>
      </c>
      <c r="T149" s="85">
        <v>183</v>
      </c>
      <c r="U149" s="88">
        <f t="shared" si="56"/>
        <v>1067</v>
      </c>
      <c r="V149" s="88">
        <f t="shared" si="57"/>
        <v>554</v>
      </c>
      <c r="W149" s="85" t="s">
        <v>29</v>
      </c>
      <c r="X149" s="85">
        <v>31</v>
      </c>
      <c r="Y149" s="85">
        <v>29</v>
      </c>
      <c r="Z149" s="85">
        <v>21</v>
      </c>
      <c r="AA149" s="85">
        <v>23</v>
      </c>
      <c r="AB149" s="85">
        <f t="shared" si="50"/>
        <v>104</v>
      </c>
      <c r="AC149" s="85">
        <v>78</v>
      </c>
      <c r="AD149" s="85">
        <v>9</v>
      </c>
      <c r="AE149" s="85">
        <f t="shared" si="58"/>
        <v>87</v>
      </c>
      <c r="AF149" s="85">
        <v>161</v>
      </c>
      <c r="AG149" s="85">
        <v>10</v>
      </c>
      <c r="AH149" s="85">
        <v>0</v>
      </c>
      <c r="AI149" s="85">
        <v>0</v>
      </c>
      <c r="AJ149" s="85">
        <f t="shared" si="52"/>
        <v>171</v>
      </c>
      <c r="AK149" s="85">
        <v>87</v>
      </c>
      <c r="AL149" s="85">
        <f t="shared" si="53"/>
        <v>4</v>
      </c>
      <c r="AM149" s="85">
        <v>4</v>
      </c>
      <c r="AN149" s="89"/>
    </row>
    <row r="150" spans="1:40" ht="15" customHeight="1">
      <c r="A150" s="85" t="s">
        <v>30</v>
      </c>
      <c r="B150" s="85">
        <v>558</v>
      </c>
      <c r="C150" s="85">
        <v>270</v>
      </c>
      <c r="D150" s="85">
        <v>375</v>
      </c>
      <c r="E150" s="85">
        <v>187</v>
      </c>
      <c r="F150" s="85">
        <v>287</v>
      </c>
      <c r="G150" s="85">
        <v>141</v>
      </c>
      <c r="H150" s="85">
        <v>235</v>
      </c>
      <c r="I150" s="85">
        <v>81</v>
      </c>
      <c r="J150" s="88">
        <f t="shared" si="54"/>
        <v>1455</v>
      </c>
      <c r="K150" s="88">
        <f t="shared" si="55"/>
        <v>679</v>
      </c>
      <c r="L150" s="85" t="s">
        <v>30</v>
      </c>
      <c r="M150" s="85">
        <v>82</v>
      </c>
      <c r="N150" s="85">
        <v>37</v>
      </c>
      <c r="O150" s="85">
        <v>58</v>
      </c>
      <c r="P150" s="85">
        <v>27</v>
      </c>
      <c r="Q150" s="85">
        <v>28</v>
      </c>
      <c r="R150" s="85">
        <v>13</v>
      </c>
      <c r="S150" s="85">
        <v>75</v>
      </c>
      <c r="T150" s="85">
        <v>26</v>
      </c>
      <c r="U150" s="88">
        <f t="shared" si="56"/>
        <v>243</v>
      </c>
      <c r="V150" s="88">
        <f t="shared" si="57"/>
        <v>103</v>
      </c>
      <c r="W150" s="85" t="s">
        <v>30</v>
      </c>
      <c r="X150" s="85">
        <v>10</v>
      </c>
      <c r="Y150" s="85">
        <v>8</v>
      </c>
      <c r="Z150" s="85">
        <v>8</v>
      </c>
      <c r="AA150" s="85">
        <v>7</v>
      </c>
      <c r="AB150" s="85">
        <f t="shared" si="50"/>
        <v>33</v>
      </c>
      <c r="AC150" s="85">
        <v>33</v>
      </c>
      <c r="AD150" s="85">
        <v>5</v>
      </c>
      <c r="AE150" s="85">
        <f t="shared" si="58"/>
        <v>38</v>
      </c>
      <c r="AF150" s="85">
        <v>38</v>
      </c>
      <c r="AG150" s="85">
        <v>9</v>
      </c>
      <c r="AH150" s="85">
        <v>0</v>
      </c>
      <c r="AI150" s="85">
        <v>1</v>
      </c>
      <c r="AJ150" s="85">
        <f t="shared" si="52"/>
        <v>48</v>
      </c>
      <c r="AK150" s="85">
        <v>5</v>
      </c>
      <c r="AL150" s="85">
        <f t="shared" si="53"/>
        <v>9</v>
      </c>
      <c r="AM150" s="85">
        <v>9</v>
      </c>
      <c r="AN150" s="89"/>
    </row>
    <row r="151" spans="1:40" ht="15" customHeight="1">
      <c r="A151" s="85" t="s">
        <v>31</v>
      </c>
      <c r="B151" s="85">
        <v>650</v>
      </c>
      <c r="C151" s="85">
        <v>368</v>
      </c>
      <c r="D151" s="85">
        <v>358</v>
      </c>
      <c r="E151" s="85">
        <v>202</v>
      </c>
      <c r="F151" s="85">
        <v>217</v>
      </c>
      <c r="G151" s="85">
        <v>104</v>
      </c>
      <c r="H151" s="85">
        <v>229</v>
      </c>
      <c r="I151" s="85">
        <v>125</v>
      </c>
      <c r="J151" s="88">
        <f t="shared" si="54"/>
        <v>1454</v>
      </c>
      <c r="K151" s="88">
        <f t="shared" si="55"/>
        <v>799</v>
      </c>
      <c r="L151" s="85" t="s">
        <v>31</v>
      </c>
      <c r="M151" s="85">
        <v>92</v>
      </c>
      <c r="N151" s="85">
        <v>52</v>
      </c>
      <c r="O151" s="85">
        <v>57</v>
      </c>
      <c r="P151" s="85">
        <v>39</v>
      </c>
      <c r="Q151" s="85">
        <v>38</v>
      </c>
      <c r="R151" s="85">
        <v>16</v>
      </c>
      <c r="S151" s="85">
        <v>121</v>
      </c>
      <c r="T151" s="85">
        <v>76</v>
      </c>
      <c r="U151" s="88">
        <f t="shared" si="56"/>
        <v>308</v>
      </c>
      <c r="V151" s="88">
        <f t="shared" si="57"/>
        <v>183</v>
      </c>
      <c r="W151" s="85" t="s">
        <v>31</v>
      </c>
      <c r="X151" s="85">
        <v>14</v>
      </c>
      <c r="Y151" s="85">
        <v>8</v>
      </c>
      <c r="Z151" s="85">
        <v>5</v>
      </c>
      <c r="AA151" s="85">
        <v>5</v>
      </c>
      <c r="AB151" s="85">
        <f t="shared" si="50"/>
        <v>32</v>
      </c>
      <c r="AC151" s="85">
        <v>28</v>
      </c>
      <c r="AD151" s="85">
        <v>0</v>
      </c>
      <c r="AE151" s="85">
        <f t="shared" si="58"/>
        <v>28</v>
      </c>
      <c r="AF151" s="85">
        <v>32</v>
      </c>
      <c r="AG151" s="85">
        <v>8</v>
      </c>
      <c r="AH151" s="85">
        <v>1</v>
      </c>
      <c r="AI151" s="85">
        <v>0</v>
      </c>
      <c r="AJ151" s="85">
        <f t="shared" si="52"/>
        <v>41</v>
      </c>
      <c r="AK151" s="85">
        <v>11</v>
      </c>
      <c r="AL151" s="85">
        <f t="shared" si="53"/>
        <v>4</v>
      </c>
      <c r="AM151" s="85">
        <v>3</v>
      </c>
      <c r="AN151" s="89">
        <v>1</v>
      </c>
    </row>
    <row r="152" spans="1:40" ht="15" customHeight="1">
      <c r="A152" s="85" t="s">
        <v>32</v>
      </c>
      <c r="B152" s="85">
        <v>824</v>
      </c>
      <c r="C152" s="85">
        <v>367</v>
      </c>
      <c r="D152" s="85">
        <v>638</v>
      </c>
      <c r="E152" s="85">
        <v>350</v>
      </c>
      <c r="F152" s="85">
        <v>369</v>
      </c>
      <c r="G152" s="85">
        <v>169</v>
      </c>
      <c r="H152" s="85">
        <v>363</v>
      </c>
      <c r="I152" s="85">
        <v>144</v>
      </c>
      <c r="J152" s="88">
        <f t="shared" si="54"/>
        <v>2194</v>
      </c>
      <c r="K152" s="88">
        <f t="shared" si="55"/>
        <v>1030</v>
      </c>
      <c r="L152" s="85" t="s">
        <v>32</v>
      </c>
      <c r="M152" s="85">
        <v>138</v>
      </c>
      <c r="N152" s="85">
        <v>65</v>
      </c>
      <c r="O152" s="85">
        <v>42</v>
      </c>
      <c r="P152" s="85">
        <v>21</v>
      </c>
      <c r="Q152" s="85">
        <v>19</v>
      </c>
      <c r="R152" s="85">
        <v>9</v>
      </c>
      <c r="S152" s="85">
        <v>63</v>
      </c>
      <c r="T152" s="85">
        <v>23</v>
      </c>
      <c r="U152" s="88">
        <f t="shared" si="56"/>
        <v>262</v>
      </c>
      <c r="V152" s="88">
        <f t="shared" si="57"/>
        <v>118</v>
      </c>
      <c r="W152" s="85" t="s">
        <v>32</v>
      </c>
      <c r="X152" s="85">
        <v>16</v>
      </c>
      <c r="Y152" s="85">
        <v>13</v>
      </c>
      <c r="Z152" s="85">
        <v>9</v>
      </c>
      <c r="AA152" s="85">
        <v>8</v>
      </c>
      <c r="AB152" s="85">
        <f t="shared" si="50"/>
        <v>46</v>
      </c>
      <c r="AC152" s="85">
        <v>25</v>
      </c>
      <c r="AD152" s="85">
        <v>15</v>
      </c>
      <c r="AE152" s="85">
        <f t="shared" si="58"/>
        <v>40</v>
      </c>
      <c r="AF152" s="85">
        <v>30</v>
      </c>
      <c r="AG152" s="85">
        <v>31</v>
      </c>
      <c r="AH152" s="85">
        <v>0</v>
      </c>
      <c r="AI152" s="85">
        <v>0</v>
      </c>
      <c r="AJ152" s="85">
        <f t="shared" si="52"/>
        <v>61</v>
      </c>
      <c r="AK152" s="85">
        <v>16</v>
      </c>
      <c r="AL152" s="85">
        <f t="shared" si="53"/>
        <v>6</v>
      </c>
      <c r="AM152" s="85">
        <v>6</v>
      </c>
      <c r="AN152" s="89"/>
    </row>
    <row r="153" spans="1:40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8"/>
      <c r="K153" s="88"/>
      <c r="L153" s="85"/>
      <c r="M153" s="85"/>
      <c r="N153" s="85"/>
      <c r="O153" s="85"/>
      <c r="P153" s="85"/>
      <c r="Q153" s="85"/>
      <c r="R153" s="85"/>
      <c r="S153" s="85"/>
      <c r="T153" s="85"/>
      <c r="U153" s="88"/>
      <c r="V153" s="88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9"/>
    </row>
    <row r="154" spans="1:40" ht="9" customHeight="1">
      <c r="A154" s="164"/>
      <c r="B154" s="172"/>
      <c r="C154" s="172"/>
      <c r="D154" s="172"/>
      <c r="E154" s="172"/>
      <c r="F154" s="172"/>
      <c r="G154" s="172"/>
      <c r="H154" s="172"/>
      <c r="I154" s="172"/>
      <c r="J154" s="172"/>
      <c r="K154" s="172"/>
      <c r="L154" s="164"/>
      <c r="M154" s="164"/>
      <c r="N154" s="164"/>
      <c r="O154" s="164"/>
      <c r="P154" s="164"/>
      <c r="Q154" s="164"/>
      <c r="R154" s="164"/>
      <c r="S154" s="164"/>
      <c r="T154" s="164"/>
      <c r="U154" s="172"/>
      <c r="V154" s="172"/>
      <c r="W154" s="164"/>
      <c r="X154" s="172"/>
      <c r="Y154" s="172"/>
      <c r="Z154" s="172"/>
      <c r="AA154" s="172"/>
      <c r="AB154" s="172"/>
      <c r="AC154" s="172"/>
      <c r="AD154" s="172"/>
      <c r="AE154" s="172"/>
      <c r="AF154" s="172"/>
      <c r="AG154" s="172"/>
      <c r="AH154" s="172"/>
      <c r="AI154" s="172"/>
      <c r="AJ154" s="172"/>
      <c r="AK154" s="172"/>
      <c r="AL154" s="172"/>
      <c r="AM154" s="172"/>
      <c r="AN154" s="172"/>
    </row>
    <row r="155" spans="13:20" ht="12.75">
      <c r="M155" s="167"/>
      <c r="N155" s="167"/>
      <c r="O155" s="167"/>
      <c r="P155" s="167"/>
      <c r="Q155" s="167"/>
      <c r="R155" s="167"/>
      <c r="S155" s="167"/>
      <c r="T155" s="167"/>
    </row>
    <row r="156" spans="1:40" ht="12.75">
      <c r="A156" s="122" t="s">
        <v>241</v>
      </c>
      <c r="B156" s="122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 t="s">
        <v>150</v>
      </c>
      <c r="M156" s="122"/>
      <c r="N156" s="122"/>
      <c r="O156" s="122"/>
      <c r="P156" s="122"/>
      <c r="Q156" s="122"/>
      <c r="R156" s="122"/>
      <c r="S156" s="122"/>
      <c r="T156" s="130"/>
      <c r="U156" s="122"/>
      <c r="V156" s="122"/>
      <c r="W156" s="122" t="s">
        <v>207</v>
      </c>
      <c r="X156" s="130"/>
      <c r="Y156" s="130"/>
      <c r="Z156" s="130"/>
      <c r="AA156" s="130"/>
      <c r="AB156" s="130"/>
      <c r="AC156" s="130"/>
      <c r="AD156" s="130"/>
      <c r="AE156" s="130"/>
      <c r="AF156" s="130"/>
      <c r="AG156" s="130"/>
      <c r="AH156" s="130"/>
      <c r="AI156" s="130"/>
      <c r="AJ156" s="130"/>
      <c r="AK156" s="130"/>
      <c r="AL156" s="130"/>
      <c r="AM156" s="130"/>
      <c r="AN156" s="130"/>
    </row>
    <row r="157" spans="1:40" ht="12.75">
      <c r="A157" s="122" t="s">
        <v>415</v>
      </c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 t="s">
        <v>415</v>
      </c>
      <c r="M157" s="122"/>
      <c r="N157" s="122"/>
      <c r="O157" s="122"/>
      <c r="P157" s="122"/>
      <c r="Q157" s="122"/>
      <c r="R157" s="122"/>
      <c r="S157" s="122"/>
      <c r="T157" s="130"/>
      <c r="U157" s="122"/>
      <c r="V157" s="122"/>
      <c r="W157" s="122" t="s">
        <v>425</v>
      </c>
      <c r="X157" s="130"/>
      <c r="Y157" s="130"/>
      <c r="Z157" s="130"/>
      <c r="AA157" s="130"/>
      <c r="AB157" s="130"/>
      <c r="AC157" s="130"/>
      <c r="AD157" s="130"/>
      <c r="AE157" s="130"/>
      <c r="AF157" s="130"/>
      <c r="AG157" s="130"/>
      <c r="AH157" s="130"/>
      <c r="AI157" s="130"/>
      <c r="AJ157" s="130"/>
      <c r="AK157" s="130"/>
      <c r="AL157" s="130"/>
      <c r="AM157" s="130"/>
      <c r="AN157" s="130"/>
    </row>
    <row r="158" spans="1:40" ht="12.75">
      <c r="A158" s="122" t="s">
        <v>401</v>
      </c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22" t="s">
        <v>401</v>
      </c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22" t="s">
        <v>401</v>
      </c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  <c r="AL158" s="130"/>
      <c r="AM158" s="130"/>
      <c r="AN158" s="130"/>
    </row>
    <row r="160" spans="1:39" ht="12.75">
      <c r="A160" s="161" t="s">
        <v>540</v>
      </c>
      <c r="H160" s="128" t="s">
        <v>298</v>
      </c>
      <c r="L160" s="161" t="s">
        <v>540</v>
      </c>
      <c r="S160" s="128" t="s">
        <v>298</v>
      </c>
      <c r="W160" s="161" t="s">
        <v>540</v>
      </c>
      <c r="AM160" s="128" t="s">
        <v>298</v>
      </c>
    </row>
    <row r="162" spans="1:40" s="448" customFormat="1" ht="19.5" customHeight="1">
      <c r="A162" s="445"/>
      <c r="B162" s="184" t="s">
        <v>268</v>
      </c>
      <c r="C162" s="185"/>
      <c r="D162" s="184" t="s">
        <v>269</v>
      </c>
      <c r="E162" s="185"/>
      <c r="F162" s="184" t="s">
        <v>270</v>
      </c>
      <c r="G162" s="185"/>
      <c r="H162" s="184" t="s">
        <v>271</v>
      </c>
      <c r="I162" s="185"/>
      <c r="J162" s="184" t="s">
        <v>259</v>
      </c>
      <c r="K162" s="185"/>
      <c r="L162" s="445"/>
      <c r="M162" s="184" t="s">
        <v>268</v>
      </c>
      <c r="N162" s="185"/>
      <c r="O162" s="184" t="s">
        <v>269</v>
      </c>
      <c r="P162" s="185"/>
      <c r="Q162" s="184" t="s">
        <v>270</v>
      </c>
      <c r="R162" s="185"/>
      <c r="S162" s="184" t="s">
        <v>271</v>
      </c>
      <c r="T162" s="185"/>
      <c r="U162" s="184" t="s">
        <v>259</v>
      </c>
      <c r="V162" s="185"/>
      <c r="W162" s="419"/>
      <c r="X162" s="537" t="s">
        <v>132</v>
      </c>
      <c r="Y162" s="538"/>
      <c r="Z162" s="538"/>
      <c r="AA162" s="538"/>
      <c r="AB162" s="539"/>
      <c r="AC162" s="412" t="s">
        <v>5</v>
      </c>
      <c r="AD162" s="411"/>
      <c r="AE162" s="412"/>
      <c r="AF162" s="412" t="s">
        <v>534</v>
      </c>
      <c r="AG162" s="413"/>
      <c r="AH162" s="411"/>
      <c r="AI162" s="414"/>
      <c r="AJ162" s="421"/>
      <c r="AK162" s="399" t="s">
        <v>385</v>
      </c>
      <c r="AL162" s="412" t="s">
        <v>386</v>
      </c>
      <c r="AM162" s="400"/>
      <c r="AN162" s="417"/>
    </row>
    <row r="163" spans="1:40" s="487" customFormat="1" ht="25.5" customHeight="1">
      <c r="A163" s="232" t="s">
        <v>416</v>
      </c>
      <c r="B163" s="237" t="s">
        <v>532</v>
      </c>
      <c r="C163" s="237" t="s">
        <v>265</v>
      </c>
      <c r="D163" s="237" t="s">
        <v>532</v>
      </c>
      <c r="E163" s="237" t="s">
        <v>265</v>
      </c>
      <c r="F163" s="237" t="s">
        <v>532</v>
      </c>
      <c r="G163" s="237" t="s">
        <v>265</v>
      </c>
      <c r="H163" s="237" t="s">
        <v>532</v>
      </c>
      <c r="I163" s="237" t="s">
        <v>265</v>
      </c>
      <c r="J163" s="237" t="s">
        <v>532</v>
      </c>
      <c r="K163" s="237" t="s">
        <v>265</v>
      </c>
      <c r="L163" s="232" t="s">
        <v>416</v>
      </c>
      <c r="M163" s="237" t="s">
        <v>532</v>
      </c>
      <c r="N163" s="237" t="s">
        <v>265</v>
      </c>
      <c r="O163" s="237" t="s">
        <v>532</v>
      </c>
      <c r="P163" s="237" t="s">
        <v>265</v>
      </c>
      <c r="Q163" s="237" t="s">
        <v>532</v>
      </c>
      <c r="R163" s="237" t="s">
        <v>265</v>
      </c>
      <c r="S163" s="237" t="s">
        <v>532</v>
      </c>
      <c r="T163" s="237" t="s">
        <v>265</v>
      </c>
      <c r="U163" s="237" t="s">
        <v>532</v>
      </c>
      <c r="V163" s="237" t="s">
        <v>265</v>
      </c>
      <c r="W163" s="486" t="s">
        <v>416</v>
      </c>
      <c r="X163" s="449" t="s">
        <v>272</v>
      </c>
      <c r="Y163" s="449" t="s">
        <v>273</v>
      </c>
      <c r="Z163" s="449" t="s">
        <v>274</v>
      </c>
      <c r="AA163" s="449" t="s">
        <v>275</v>
      </c>
      <c r="AB163" s="450" t="s">
        <v>259</v>
      </c>
      <c r="AC163" s="377" t="s">
        <v>393</v>
      </c>
      <c r="AD163" s="377" t="s">
        <v>394</v>
      </c>
      <c r="AE163" s="347" t="s">
        <v>392</v>
      </c>
      <c r="AF163" s="377" t="s">
        <v>533</v>
      </c>
      <c r="AG163" s="347" t="s">
        <v>395</v>
      </c>
      <c r="AH163" s="347" t="s">
        <v>276</v>
      </c>
      <c r="AI163" s="347" t="s">
        <v>396</v>
      </c>
      <c r="AJ163" s="348" t="s">
        <v>397</v>
      </c>
      <c r="AK163" s="349" t="s">
        <v>128</v>
      </c>
      <c r="AL163" s="379" t="s">
        <v>143</v>
      </c>
      <c r="AM163" s="349" t="s">
        <v>138</v>
      </c>
      <c r="AN163" s="379" t="s">
        <v>144</v>
      </c>
    </row>
    <row r="164" spans="1:40" ht="12.75">
      <c r="A164" s="85"/>
      <c r="B164" s="170"/>
      <c r="C164" s="170"/>
      <c r="D164" s="170"/>
      <c r="E164" s="170"/>
      <c r="F164" s="170"/>
      <c r="G164" s="170"/>
      <c r="H164" s="170"/>
      <c r="I164" s="170"/>
      <c r="J164" s="170"/>
      <c r="K164" s="170"/>
      <c r="L164" s="85"/>
      <c r="M164" s="170"/>
      <c r="N164" s="170"/>
      <c r="O164" s="170"/>
      <c r="P164" s="170"/>
      <c r="Q164" s="170"/>
      <c r="R164" s="170"/>
      <c r="S164" s="170"/>
      <c r="T164" s="170"/>
      <c r="U164" s="170"/>
      <c r="V164" s="170"/>
      <c r="W164" s="241"/>
      <c r="X164" s="310"/>
      <c r="Y164" s="310"/>
      <c r="Z164" s="310"/>
      <c r="AA164" s="310"/>
      <c r="AB164" s="311"/>
      <c r="AC164" s="313"/>
      <c r="AD164" s="313"/>
      <c r="AE164" s="312"/>
      <c r="AF164" s="314"/>
      <c r="AG164" s="315"/>
      <c r="AH164" s="315"/>
      <c r="AI164" s="315"/>
      <c r="AJ164" s="315"/>
      <c r="AK164" s="312"/>
      <c r="AL164" s="314"/>
      <c r="AM164" s="316"/>
      <c r="AN164" s="170"/>
    </row>
    <row r="165" spans="1:40" s="26" customFormat="1" ht="12.75">
      <c r="A165" s="9" t="s">
        <v>267</v>
      </c>
      <c r="B165" s="17">
        <f aca="true" t="shared" si="59" ref="B165:K165">SUM(B167:B187)</f>
        <v>10982</v>
      </c>
      <c r="C165" s="17">
        <f t="shared" si="59"/>
        <v>5371</v>
      </c>
      <c r="D165" s="17">
        <f t="shared" si="59"/>
        <v>6296</v>
      </c>
      <c r="E165" s="17">
        <f t="shared" si="59"/>
        <v>2946</v>
      </c>
      <c r="F165" s="17">
        <f t="shared" si="59"/>
        <v>5151</v>
      </c>
      <c r="G165" s="17">
        <f t="shared" si="59"/>
        <v>2227</v>
      </c>
      <c r="H165" s="17">
        <f t="shared" si="59"/>
        <v>5164</v>
      </c>
      <c r="I165" s="17">
        <f t="shared" si="59"/>
        <v>2240</v>
      </c>
      <c r="J165" s="17">
        <f t="shared" si="59"/>
        <v>27593</v>
      </c>
      <c r="K165" s="17">
        <f t="shared" si="59"/>
        <v>12784</v>
      </c>
      <c r="L165" s="9" t="s">
        <v>267</v>
      </c>
      <c r="M165" s="17">
        <f aca="true" t="shared" si="60" ref="M165:V165">SUM(M167:M187)</f>
        <v>1717</v>
      </c>
      <c r="N165" s="17">
        <f t="shared" si="60"/>
        <v>899</v>
      </c>
      <c r="O165" s="17">
        <f t="shared" si="60"/>
        <v>909</v>
      </c>
      <c r="P165" s="17">
        <f t="shared" si="60"/>
        <v>408</v>
      </c>
      <c r="Q165" s="17">
        <f t="shared" si="60"/>
        <v>822</v>
      </c>
      <c r="R165" s="17">
        <f t="shared" si="60"/>
        <v>393</v>
      </c>
      <c r="S165" s="17">
        <f t="shared" si="60"/>
        <v>1608</v>
      </c>
      <c r="T165" s="17">
        <f t="shared" si="60"/>
        <v>755</v>
      </c>
      <c r="U165" s="17">
        <f t="shared" si="60"/>
        <v>5056</v>
      </c>
      <c r="V165" s="17">
        <f t="shared" si="60"/>
        <v>2455</v>
      </c>
      <c r="W165" s="9" t="s">
        <v>267</v>
      </c>
      <c r="X165" s="17">
        <f aca="true" t="shared" si="61" ref="X165:AN165">SUM(X167:X187)</f>
        <v>204</v>
      </c>
      <c r="Y165" s="17">
        <f t="shared" si="61"/>
        <v>143</v>
      </c>
      <c r="Z165" s="17">
        <f t="shared" si="61"/>
        <v>130</v>
      </c>
      <c r="AA165" s="17">
        <f t="shared" si="61"/>
        <v>124</v>
      </c>
      <c r="AB165" s="17">
        <f t="shared" si="61"/>
        <v>601</v>
      </c>
      <c r="AC165" s="17">
        <f t="shared" si="61"/>
        <v>434</v>
      </c>
      <c r="AD165" s="17">
        <f t="shared" si="61"/>
        <v>68</v>
      </c>
      <c r="AE165" s="17">
        <f t="shared" si="61"/>
        <v>502</v>
      </c>
      <c r="AF165" s="17">
        <f t="shared" si="61"/>
        <v>805</v>
      </c>
      <c r="AG165" s="17">
        <f t="shared" si="61"/>
        <v>28</v>
      </c>
      <c r="AH165" s="17">
        <f t="shared" si="61"/>
        <v>88</v>
      </c>
      <c r="AI165" s="17">
        <f t="shared" si="61"/>
        <v>11</v>
      </c>
      <c r="AJ165" s="17">
        <f t="shared" si="61"/>
        <v>932</v>
      </c>
      <c r="AK165" s="17">
        <f t="shared" si="61"/>
        <v>377</v>
      </c>
      <c r="AL165" s="17">
        <f t="shared" si="61"/>
        <v>107</v>
      </c>
      <c r="AM165" s="17">
        <f t="shared" si="61"/>
        <v>102</v>
      </c>
      <c r="AN165" s="17">
        <f t="shared" si="61"/>
        <v>5</v>
      </c>
    </row>
    <row r="166" spans="1:40" s="26" customFormat="1" ht="12.75">
      <c r="A166" s="9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9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9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</row>
    <row r="167" spans="1:40" ht="15" customHeight="1">
      <c r="A167" s="85" t="s">
        <v>33</v>
      </c>
      <c r="B167" s="85">
        <v>551</v>
      </c>
      <c r="C167" s="85">
        <v>283</v>
      </c>
      <c r="D167" s="85">
        <v>270</v>
      </c>
      <c r="E167" s="85">
        <v>132</v>
      </c>
      <c r="F167" s="85">
        <v>212</v>
      </c>
      <c r="G167" s="85">
        <v>87</v>
      </c>
      <c r="H167" s="85">
        <v>160</v>
      </c>
      <c r="I167" s="85">
        <v>54</v>
      </c>
      <c r="J167" s="88">
        <f>B167+D167+F167+H167</f>
        <v>1193</v>
      </c>
      <c r="K167" s="88">
        <f>+C167+E167+G167+I167</f>
        <v>556</v>
      </c>
      <c r="L167" s="85" t="s">
        <v>33</v>
      </c>
      <c r="M167" s="85">
        <v>112</v>
      </c>
      <c r="N167" s="85">
        <v>73</v>
      </c>
      <c r="O167" s="85">
        <v>30</v>
      </c>
      <c r="P167" s="85">
        <v>10</v>
      </c>
      <c r="Q167" s="85">
        <v>30</v>
      </c>
      <c r="R167" s="85">
        <v>15</v>
      </c>
      <c r="S167" s="85">
        <v>39</v>
      </c>
      <c r="T167" s="85">
        <v>13</v>
      </c>
      <c r="U167" s="88">
        <f>M167+O167+Q167+S167</f>
        <v>211</v>
      </c>
      <c r="V167" s="88">
        <f>N167+P167+R167+T167</f>
        <v>111</v>
      </c>
      <c r="W167" s="85" t="s">
        <v>33</v>
      </c>
      <c r="X167" s="85">
        <v>12</v>
      </c>
      <c r="Y167" s="85">
        <v>8</v>
      </c>
      <c r="Z167" s="85">
        <v>7</v>
      </c>
      <c r="AA167" s="85">
        <v>6</v>
      </c>
      <c r="AB167" s="85">
        <f aca="true" t="shared" si="62" ref="AB167:AB187">SUM(X167:AA167)</f>
        <v>33</v>
      </c>
      <c r="AC167" s="85">
        <v>31</v>
      </c>
      <c r="AD167" s="85">
        <v>3</v>
      </c>
      <c r="AE167" s="85">
        <f aca="true" t="shared" si="63" ref="AE167:AE174">+AC167+AD167</f>
        <v>34</v>
      </c>
      <c r="AF167" s="85">
        <v>34</v>
      </c>
      <c r="AG167" s="85">
        <v>11</v>
      </c>
      <c r="AH167" s="85">
        <v>1</v>
      </c>
      <c r="AI167" s="85">
        <v>5</v>
      </c>
      <c r="AJ167" s="85">
        <f aca="true" t="shared" si="64" ref="AJ167:AJ187">+AF167+AG167+AH167+AI167</f>
        <v>51</v>
      </c>
      <c r="AK167" s="85">
        <v>12</v>
      </c>
      <c r="AL167" s="85">
        <f aca="true" t="shared" si="65" ref="AL167:AL187">+AM167+AN167</f>
        <v>9</v>
      </c>
      <c r="AM167" s="85">
        <v>8</v>
      </c>
      <c r="AN167" s="89">
        <v>1</v>
      </c>
    </row>
    <row r="168" spans="1:40" ht="15" customHeight="1">
      <c r="A168" s="85" t="s">
        <v>34</v>
      </c>
      <c r="B168" s="85">
        <v>781</v>
      </c>
      <c r="C168" s="85">
        <v>373</v>
      </c>
      <c r="D168" s="85">
        <v>316</v>
      </c>
      <c r="E168" s="85">
        <v>125</v>
      </c>
      <c r="F168" s="85">
        <v>263</v>
      </c>
      <c r="G168" s="85">
        <v>126</v>
      </c>
      <c r="H168" s="85">
        <v>225</v>
      </c>
      <c r="I168" s="85">
        <v>90</v>
      </c>
      <c r="J168" s="88">
        <f>B168+D168+F168+H168</f>
        <v>1585</v>
      </c>
      <c r="K168" s="88">
        <f>+C168+E168+G168+I168</f>
        <v>714</v>
      </c>
      <c r="L168" s="85" t="s">
        <v>34</v>
      </c>
      <c r="M168" s="85">
        <v>41</v>
      </c>
      <c r="N168" s="85">
        <v>22</v>
      </c>
      <c r="O168" s="85">
        <v>16</v>
      </c>
      <c r="P168" s="85">
        <v>5</v>
      </c>
      <c r="Q168" s="85">
        <v>14</v>
      </c>
      <c r="R168" s="85">
        <v>6</v>
      </c>
      <c r="S168" s="85">
        <v>34</v>
      </c>
      <c r="T168" s="85">
        <v>11</v>
      </c>
      <c r="U168" s="88">
        <f>M168+O168+Q168+S168</f>
        <v>105</v>
      </c>
      <c r="V168" s="88">
        <f>N168+P168+R168+T168</f>
        <v>44</v>
      </c>
      <c r="W168" s="85" t="s">
        <v>34</v>
      </c>
      <c r="X168" s="85">
        <v>9</v>
      </c>
      <c r="Y168" s="85">
        <v>5</v>
      </c>
      <c r="Z168" s="85">
        <v>4</v>
      </c>
      <c r="AA168" s="85">
        <v>5</v>
      </c>
      <c r="AB168" s="85">
        <f t="shared" si="62"/>
        <v>23</v>
      </c>
      <c r="AC168" s="85">
        <v>19</v>
      </c>
      <c r="AD168" s="85">
        <v>1</v>
      </c>
      <c r="AE168" s="85">
        <f t="shared" si="63"/>
        <v>20</v>
      </c>
      <c r="AF168" s="85">
        <v>27</v>
      </c>
      <c r="AG168" s="85">
        <v>0</v>
      </c>
      <c r="AH168" s="85">
        <v>4</v>
      </c>
      <c r="AI168" s="85">
        <v>1</v>
      </c>
      <c r="AJ168" s="85">
        <f t="shared" si="64"/>
        <v>32</v>
      </c>
      <c r="AK168" s="85">
        <v>10</v>
      </c>
      <c r="AL168" s="85">
        <f t="shared" si="65"/>
        <v>3</v>
      </c>
      <c r="AM168" s="85">
        <v>3</v>
      </c>
      <c r="AN168" s="89"/>
    </row>
    <row r="169" spans="1:40" ht="15" customHeight="1">
      <c r="A169" s="85" t="s">
        <v>35</v>
      </c>
      <c r="B169" s="85">
        <v>449</v>
      </c>
      <c r="C169" s="85">
        <v>219</v>
      </c>
      <c r="D169" s="85">
        <v>261</v>
      </c>
      <c r="E169" s="85">
        <v>141</v>
      </c>
      <c r="F169" s="85">
        <v>235</v>
      </c>
      <c r="G169" s="85">
        <v>103</v>
      </c>
      <c r="H169" s="85">
        <v>149</v>
      </c>
      <c r="I169" s="85">
        <v>64</v>
      </c>
      <c r="J169" s="88">
        <f aca="true" t="shared" si="66" ref="J169:J187">B169+D169+F169+H169</f>
        <v>1094</v>
      </c>
      <c r="K169" s="88">
        <f aca="true" t="shared" si="67" ref="K169:K187">+C169+E169+G169+I169</f>
        <v>527</v>
      </c>
      <c r="L169" s="85" t="s">
        <v>35</v>
      </c>
      <c r="M169" s="85">
        <v>81</v>
      </c>
      <c r="N169" s="85">
        <v>38</v>
      </c>
      <c r="O169" s="85">
        <v>51</v>
      </c>
      <c r="P169" s="85">
        <v>31</v>
      </c>
      <c r="Q169" s="85">
        <v>62</v>
      </c>
      <c r="R169" s="85">
        <v>19</v>
      </c>
      <c r="S169" s="85">
        <v>43</v>
      </c>
      <c r="T169" s="85">
        <v>24</v>
      </c>
      <c r="U169" s="88">
        <f aca="true" t="shared" si="68" ref="U169:U187">M169+O169+Q169+S169</f>
        <v>237</v>
      </c>
      <c r="V169" s="88">
        <f aca="true" t="shared" si="69" ref="V169:V187">N169+P169+R169+T169</f>
        <v>112</v>
      </c>
      <c r="W169" s="85" t="s">
        <v>35</v>
      </c>
      <c r="X169" s="85">
        <v>10</v>
      </c>
      <c r="Y169" s="85">
        <v>7</v>
      </c>
      <c r="Z169" s="85">
        <v>7</v>
      </c>
      <c r="AA169" s="85">
        <v>6</v>
      </c>
      <c r="AB169" s="85">
        <f t="shared" si="62"/>
        <v>30</v>
      </c>
      <c r="AC169" s="85">
        <v>28</v>
      </c>
      <c r="AD169" s="85">
        <v>3</v>
      </c>
      <c r="AE169" s="85">
        <f t="shared" si="63"/>
        <v>31</v>
      </c>
      <c r="AF169" s="85">
        <v>40</v>
      </c>
      <c r="AG169" s="85">
        <v>0</v>
      </c>
      <c r="AH169" s="85">
        <v>2</v>
      </c>
      <c r="AI169" s="85">
        <v>1</v>
      </c>
      <c r="AJ169" s="85">
        <f t="shared" si="64"/>
        <v>43</v>
      </c>
      <c r="AK169" s="85">
        <v>18</v>
      </c>
      <c r="AL169" s="85">
        <f t="shared" si="65"/>
        <v>6</v>
      </c>
      <c r="AM169" s="85">
        <v>6</v>
      </c>
      <c r="AN169" s="89"/>
    </row>
    <row r="170" spans="1:40" ht="15" customHeight="1">
      <c r="A170" s="85" t="s">
        <v>36</v>
      </c>
      <c r="B170" s="85">
        <v>225</v>
      </c>
      <c r="C170" s="85">
        <v>117</v>
      </c>
      <c r="D170" s="85">
        <v>111</v>
      </c>
      <c r="E170" s="85">
        <v>52</v>
      </c>
      <c r="F170" s="85">
        <v>93</v>
      </c>
      <c r="G170" s="85">
        <v>42</v>
      </c>
      <c r="H170" s="85">
        <v>99</v>
      </c>
      <c r="I170" s="85">
        <v>32</v>
      </c>
      <c r="J170" s="88">
        <f t="shared" si="66"/>
        <v>528</v>
      </c>
      <c r="K170" s="88">
        <f t="shared" si="67"/>
        <v>243</v>
      </c>
      <c r="L170" s="85" t="s">
        <v>36</v>
      </c>
      <c r="M170" s="85">
        <v>44</v>
      </c>
      <c r="N170" s="85">
        <v>26</v>
      </c>
      <c r="O170" s="85">
        <v>1</v>
      </c>
      <c r="P170" s="85">
        <v>1</v>
      </c>
      <c r="Q170" s="85">
        <v>13</v>
      </c>
      <c r="R170" s="85">
        <v>4</v>
      </c>
      <c r="S170" s="85">
        <v>30</v>
      </c>
      <c r="T170" s="85">
        <v>10</v>
      </c>
      <c r="U170" s="88">
        <f t="shared" si="68"/>
        <v>88</v>
      </c>
      <c r="V170" s="88">
        <f t="shared" si="69"/>
        <v>41</v>
      </c>
      <c r="W170" s="85" t="s">
        <v>36</v>
      </c>
      <c r="X170" s="85">
        <v>4</v>
      </c>
      <c r="Y170" s="85">
        <v>3</v>
      </c>
      <c r="Z170" s="85">
        <v>3</v>
      </c>
      <c r="AA170" s="85">
        <v>3</v>
      </c>
      <c r="AB170" s="85">
        <f t="shared" si="62"/>
        <v>13</v>
      </c>
      <c r="AC170" s="85">
        <v>8</v>
      </c>
      <c r="AD170" s="85">
        <v>4</v>
      </c>
      <c r="AE170" s="85">
        <f t="shared" si="63"/>
        <v>12</v>
      </c>
      <c r="AF170" s="85">
        <v>13</v>
      </c>
      <c r="AG170" s="85">
        <v>1</v>
      </c>
      <c r="AH170" s="85">
        <v>5</v>
      </c>
      <c r="AI170" s="85">
        <v>0</v>
      </c>
      <c r="AJ170" s="85">
        <f t="shared" si="64"/>
        <v>19</v>
      </c>
      <c r="AK170" s="85">
        <v>1</v>
      </c>
      <c r="AL170" s="85">
        <f t="shared" si="65"/>
        <v>2</v>
      </c>
      <c r="AM170" s="85">
        <v>2</v>
      </c>
      <c r="AN170" s="89"/>
    </row>
    <row r="171" spans="1:40" ht="15" customHeight="1">
      <c r="A171" s="85" t="s">
        <v>37</v>
      </c>
      <c r="B171" s="85">
        <v>277</v>
      </c>
      <c r="C171" s="85">
        <v>145</v>
      </c>
      <c r="D171" s="85">
        <v>165</v>
      </c>
      <c r="E171" s="85">
        <v>69</v>
      </c>
      <c r="F171" s="85">
        <v>151</v>
      </c>
      <c r="G171" s="85">
        <v>64</v>
      </c>
      <c r="H171" s="85">
        <v>117</v>
      </c>
      <c r="I171" s="85">
        <v>55</v>
      </c>
      <c r="J171" s="88">
        <f t="shared" si="66"/>
        <v>710</v>
      </c>
      <c r="K171" s="88">
        <f t="shared" si="67"/>
        <v>333</v>
      </c>
      <c r="L171" s="85" t="s">
        <v>37</v>
      </c>
      <c r="M171" s="85">
        <v>36</v>
      </c>
      <c r="N171" s="85">
        <v>16</v>
      </c>
      <c r="O171" s="85">
        <v>18</v>
      </c>
      <c r="P171" s="85">
        <v>4</v>
      </c>
      <c r="Q171" s="85">
        <v>17</v>
      </c>
      <c r="R171" s="85">
        <v>10</v>
      </c>
      <c r="S171" s="85">
        <v>38</v>
      </c>
      <c r="T171" s="85">
        <v>21</v>
      </c>
      <c r="U171" s="88">
        <f t="shared" si="68"/>
        <v>109</v>
      </c>
      <c r="V171" s="88">
        <f t="shared" si="69"/>
        <v>51</v>
      </c>
      <c r="W171" s="85" t="s">
        <v>37</v>
      </c>
      <c r="X171" s="85">
        <v>6</v>
      </c>
      <c r="Y171" s="85">
        <v>6</v>
      </c>
      <c r="Z171" s="85">
        <v>5</v>
      </c>
      <c r="AA171" s="85">
        <v>4</v>
      </c>
      <c r="AB171" s="85">
        <f t="shared" si="62"/>
        <v>21</v>
      </c>
      <c r="AC171" s="85">
        <v>16</v>
      </c>
      <c r="AD171" s="85">
        <v>5</v>
      </c>
      <c r="AE171" s="85">
        <f t="shared" si="63"/>
        <v>21</v>
      </c>
      <c r="AF171" s="85">
        <v>27</v>
      </c>
      <c r="AG171" s="85">
        <v>1</v>
      </c>
      <c r="AH171" s="85">
        <v>4</v>
      </c>
      <c r="AI171" s="85">
        <v>0</v>
      </c>
      <c r="AJ171" s="85">
        <f t="shared" si="64"/>
        <v>32</v>
      </c>
      <c r="AK171" s="85">
        <v>7</v>
      </c>
      <c r="AL171" s="85">
        <f t="shared" si="65"/>
        <v>3</v>
      </c>
      <c r="AM171" s="85">
        <v>3</v>
      </c>
      <c r="AN171" s="89"/>
    </row>
    <row r="172" spans="1:40" ht="15" customHeight="1">
      <c r="A172" s="85" t="s">
        <v>413</v>
      </c>
      <c r="B172" s="85">
        <v>482</v>
      </c>
      <c r="C172" s="85">
        <v>236</v>
      </c>
      <c r="D172" s="85">
        <v>231</v>
      </c>
      <c r="E172" s="85">
        <v>94</v>
      </c>
      <c r="F172" s="85">
        <v>198</v>
      </c>
      <c r="G172" s="85">
        <v>81</v>
      </c>
      <c r="H172" s="85">
        <v>271</v>
      </c>
      <c r="I172" s="85">
        <v>119</v>
      </c>
      <c r="J172" s="88">
        <f t="shared" si="66"/>
        <v>1182</v>
      </c>
      <c r="K172" s="88">
        <f t="shared" si="67"/>
        <v>530</v>
      </c>
      <c r="L172" s="85" t="s">
        <v>413</v>
      </c>
      <c r="M172" s="85">
        <v>13</v>
      </c>
      <c r="N172" s="85">
        <v>6</v>
      </c>
      <c r="O172" s="85">
        <v>24</v>
      </c>
      <c r="P172" s="85">
        <v>9</v>
      </c>
      <c r="Q172" s="85">
        <v>30</v>
      </c>
      <c r="R172" s="85">
        <v>12</v>
      </c>
      <c r="S172" s="85">
        <v>64</v>
      </c>
      <c r="T172" s="85">
        <v>31</v>
      </c>
      <c r="U172" s="88">
        <f t="shared" si="68"/>
        <v>131</v>
      </c>
      <c r="V172" s="88">
        <f t="shared" si="69"/>
        <v>58</v>
      </c>
      <c r="W172" s="85" t="s">
        <v>413</v>
      </c>
      <c r="X172" s="85">
        <v>8</v>
      </c>
      <c r="Y172" s="85">
        <v>4</v>
      </c>
      <c r="Z172" s="85">
        <v>5</v>
      </c>
      <c r="AA172" s="85">
        <v>5</v>
      </c>
      <c r="AB172" s="85">
        <f t="shared" si="62"/>
        <v>22</v>
      </c>
      <c r="AC172" s="85">
        <v>13</v>
      </c>
      <c r="AD172" s="85">
        <v>0</v>
      </c>
      <c r="AE172" s="85">
        <f t="shared" si="63"/>
        <v>13</v>
      </c>
      <c r="AF172" s="85">
        <v>28</v>
      </c>
      <c r="AG172" s="85">
        <v>0</v>
      </c>
      <c r="AH172" s="85">
        <v>0</v>
      </c>
      <c r="AI172" s="85">
        <v>0</v>
      </c>
      <c r="AJ172" s="85">
        <f t="shared" si="64"/>
        <v>28</v>
      </c>
      <c r="AK172" s="85">
        <v>5</v>
      </c>
      <c r="AL172" s="85">
        <f t="shared" si="65"/>
        <v>2</v>
      </c>
      <c r="AM172" s="85">
        <v>2</v>
      </c>
      <c r="AN172" s="89"/>
    </row>
    <row r="173" spans="1:40" ht="15" customHeight="1">
      <c r="A173" s="85" t="s">
        <v>407</v>
      </c>
      <c r="B173" s="85">
        <v>229</v>
      </c>
      <c r="C173" s="85">
        <v>135</v>
      </c>
      <c r="D173" s="85">
        <v>145</v>
      </c>
      <c r="E173" s="85">
        <v>81</v>
      </c>
      <c r="F173" s="85">
        <v>103</v>
      </c>
      <c r="G173" s="85">
        <v>50</v>
      </c>
      <c r="H173" s="85">
        <v>101</v>
      </c>
      <c r="I173" s="85">
        <v>49</v>
      </c>
      <c r="J173" s="88">
        <f t="shared" si="66"/>
        <v>578</v>
      </c>
      <c r="K173" s="88">
        <f t="shared" si="67"/>
        <v>315</v>
      </c>
      <c r="L173" s="85" t="s">
        <v>407</v>
      </c>
      <c r="M173" s="85">
        <v>4</v>
      </c>
      <c r="N173" s="85">
        <v>3</v>
      </c>
      <c r="O173" s="85">
        <v>10</v>
      </c>
      <c r="P173" s="85">
        <v>3</v>
      </c>
      <c r="Q173" s="85">
        <v>5</v>
      </c>
      <c r="R173" s="85">
        <v>0</v>
      </c>
      <c r="S173" s="85">
        <v>32</v>
      </c>
      <c r="T173" s="85">
        <v>15</v>
      </c>
      <c r="U173" s="88">
        <f t="shared" si="68"/>
        <v>51</v>
      </c>
      <c r="V173" s="88">
        <f t="shared" si="69"/>
        <v>21</v>
      </c>
      <c r="W173" s="85" t="s">
        <v>407</v>
      </c>
      <c r="X173" s="85">
        <v>5</v>
      </c>
      <c r="Y173" s="85">
        <v>3</v>
      </c>
      <c r="Z173" s="85">
        <v>3</v>
      </c>
      <c r="AA173" s="85">
        <v>3</v>
      </c>
      <c r="AB173" s="85">
        <f t="shared" si="62"/>
        <v>14</v>
      </c>
      <c r="AC173" s="85">
        <v>14</v>
      </c>
      <c r="AD173" s="85">
        <v>0</v>
      </c>
      <c r="AE173" s="85">
        <f t="shared" si="63"/>
        <v>14</v>
      </c>
      <c r="AF173" s="85">
        <v>7</v>
      </c>
      <c r="AG173" s="85">
        <v>0</v>
      </c>
      <c r="AH173" s="85">
        <v>9</v>
      </c>
      <c r="AI173" s="85">
        <v>0</v>
      </c>
      <c r="AJ173" s="85">
        <f t="shared" si="64"/>
        <v>16</v>
      </c>
      <c r="AK173" s="85">
        <v>11</v>
      </c>
      <c r="AL173" s="85">
        <f t="shared" si="65"/>
        <v>2</v>
      </c>
      <c r="AM173" s="85">
        <v>2</v>
      </c>
      <c r="AN173" s="89"/>
    </row>
    <row r="174" spans="1:40" ht="15" customHeight="1">
      <c r="A174" s="85" t="s">
        <v>40</v>
      </c>
      <c r="B174" s="85">
        <v>44</v>
      </c>
      <c r="C174" s="85">
        <v>23</v>
      </c>
      <c r="D174" s="85">
        <v>22</v>
      </c>
      <c r="E174" s="85">
        <v>5</v>
      </c>
      <c r="F174" s="85">
        <v>19</v>
      </c>
      <c r="G174" s="85">
        <v>4</v>
      </c>
      <c r="H174" s="85">
        <v>7</v>
      </c>
      <c r="I174" s="85">
        <v>3</v>
      </c>
      <c r="J174" s="88">
        <f t="shared" si="66"/>
        <v>92</v>
      </c>
      <c r="K174" s="88">
        <f t="shared" si="67"/>
        <v>35</v>
      </c>
      <c r="L174" s="85" t="s">
        <v>40</v>
      </c>
      <c r="M174" s="85">
        <v>0</v>
      </c>
      <c r="N174" s="85">
        <v>0</v>
      </c>
      <c r="O174" s="85">
        <v>0</v>
      </c>
      <c r="P174" s="85">
        <v>0</v>
      </c>
      <c r="Q174" s="85">
        <v>0</v>
      </c>
      <c r="R174" s="85">
        <v>0</v>
      </c>
      <c r="S174" s="85">
        <v>1</v>
      </c>
      <c r="T174" s="85">
        <v>0</v>
      </c>
      <c r="U174" s="88">
        <f t="shared" si="68"/>
        <v>1</v>
      </c>
      <c r="V174" s="88">
        <f t="shared" si="69"/>
        <v>0</v>
      </c>
      <c r="W174" s="85" t="s">
        <v>40</v>
      </c>
      <c r="X174" s="85">
        <v>1</v>
      </c>
      <c r="Y174" s="85">
        <v>1</v>
      </c>
      <c r="Z174" s="85">
        <v>1</v>
      </c>
      <c r="AA174" s="85">
        <v>1</v>
      </c>
      <c r="AB174" s="85">
        <f t="shared" si="62"/>
        <v>4</v>
      </c>
      <c r="AC174" s="85">
        <v>3</v>
      </c>
      <c r="AD174" s="85">
        <v>0</v>
      </c>
      <c r="AE174" s="85">
        <f t="shared" si="63"/>
        <v>3</v>
      </c>
      <c r="AF174" s="85">
        <v>5</v>
      </c>
      <c r="AG174" s="85">
        <v>0</v>
      </c>
      <c r="AH174" s="85">
        <v>2</v>
      </c>
      <c r="AI174" s="85">
        <v>0</v>
      </c>
      <c r="AJ174" s="85">
        <f t="shared" si="64"/>
        <v>7</v>
      </c>
      <c r="AK174" s="85">
        <v>0</v>
      </c>
      <c r="AL174" s="85">
        <f t="shared" si="65"/>
        <v>1</v>
      </c>
      <c r="AM174" s="85">
        <v>1</v>
      </c>
      <c r="AN174" s="89"/>
    </row>
    <row r="175" spans="1:40" s="353" customFormat="1" ht="15" customHeight="1">
      <c r="A175" s="129" t="s">
        <v>41</v>
      </c>
      <c r="B175" s="129">
        <v>78</v>
      </c>
      <c r="C175" s="129">
        <v>50</v>
      </c>
      <c r="D175" s="129">
        <v>62</v>
      </c>
      <c r="E175" s="129">
        <v>26</v>
      </c>
      <c r="F175" s="129">
        <v>45</v>
      </c>
      <c r="G175" s="129">
        <v>20</v>
      </c>
      <c r="H175" s="129">
        <v>20</v>
      </c>
      <c r="I175" s="129">
        <v>11</v>
      </c>
      <c r="J175" s="357">
        <v>205</v>
      </c>
      <c r="K175" s="357">
        <v>107</v>
      </c>
      <c r="L175" s="129" t="s">
        <v>41</v>
      </c>
      <c r="M175" s="129">
        <v>16</v>
      </c>
      <c r="N175" s="129">
        <v>13</v>
      </c>
      <c r="O175" s="129">
        <v>3</v>
      </c>
      <c r="P175" s="129">
        <v>3</v>
      </c>
      <c r="Q175" s="129">
        <v>4</v>
      </c>
      <c r="R175" s="129">
        <v>3</v>
      </c>
      <c r="S175" s="129">
        <v>10</v>
      </c>
      <c r="T175" s="129">
        <v>8</v>
      </c>
      <c r="U175" s="357">
        <v>33</v>
      </c>
      <c r="V175" s="357">
        <v>27</v>
      </c>
      <c r="W175" s="129" t="s">
        <v>41</v>
      </c>
      <c r="X175" s="129">
        <v>5</v>
      </c>
      <c r="Y175" s="129">
        <v>4</v>
      </c>
      <c r="Z175" s="129">
        <v>4</v>
      </c>
      <c r="AA175" s="129">
        <v>3</v>
      </c>
      <c r="AB175" s="364">
        <v>16</v>
      </c>
      <c r="AC175" s="129">
        <v>11</v>
      </c>
      <c r="AD175" s="129">
        <v>2</v>
      </c>
      <c r="AE175" s="364">
        <v>13</v>
      </c>
      <c r="AF175" s="129">
        <v>18</v>
      </c>
      <c r="AG175" s="129">
        <v>0</v>
      </c>
      <c r="AH175" s="129">
        <v>0</v>
      </c>
      <c r="AI175" s="129">
        <v>0</v>
      </c>
      <c r="AJ175" s="364">
        <v>18</v>
      </c>
      <c r="AK175" s="129">
        <v>5</v>
      </c>
      <c r="AL175" s="129">
        <v>4</v>
      </c>
      <c r="AM175" s="129">
        <v>4</v>
      </c>
      <c r="AN175" s="352"/>
    </row>
    <row r="176" spans="1:40" ht="15" customHeight="1">
      <c r="A176" s="85" t="s">
        <v>42</v>
      </c>
      <c r="B176" s="85">
        <v>659</v>
      </c>
      <c r="C176" s="85">
        <v>299</v>
      </c>
      <c r="D176" s="85">
        <v>361</v>
      </c>
      <c r="E176" s="85">
        <v>166</v>
      </c>
      <c r="F176" s="85">
        <v>314</v>
      </c>
      <c r="G176" s="85">
        <v>123</v>
      </c>
      <c r="H176" s="85">
        <v>242</v>
      </c>
      <c r="I176" s="85">
        <v>116</v>
      </c>
      <c r="J176" s="88">
        <f t="shared" si="66"/>
        <v>1576</v>
      </c>
      <c r="K176" s="88">
        <f t="shared" si="67"/>
        <v>704</v>
      </c>
      <c r="L176" s="85" t="s">
        <v>42</v>
      </c>
      <c r="M176" s="85">
        <v>27</v>
      </c>
      <c r="N176" s="85">
        <v>11</v>
      </c>
      <c r="O176" s="85">
        <v>4</v>
      </c>
      <c r="P176" s="85">
        <v>2</v>
      </c>
      <c r="Q176" s="85">
        <v>2</v>
      </c>
      <c r="R176" s="85">
        <v>1</v>
      </c>
      <c r="S176" s="85">
        <v>37</v>
      </c>
      <c r="T176" s="85">
        <v>15</v>
      </c>
      <c r="U176" s="88">
        <f t="shared" si="68"/>
        <v>70</v>
      </c>
      <c r="V176" s="88">
        <f t="shared" si="69"/>
        <v>29</v>
      </c>
      <c r="W176" s="85" t="s">
        <v>42</v>
      </c>
      <c r="X176" s="85">
        <v>12</v>
      </c>
      <c r="Y176" s="85">
        <v>9</v>
      </c>
      <c r="Z176" s="85">
        <v>7</v>
      </c>
      <c r="AA176" s="85">
        <v>6</v>
      </c>
      <c r="AB176" s="85">
        <f t="shared" si="62"/>
        <v>34</v>
      </c>
      <c r="AC176" s="85">
        <v>23</v>
      </c>
      <c r="AD176" s="85">
        <v>2</v>
      </c>
      <c r="AE176" s="85">
        <f>+AC176+AD176</f>
        <v>25</v>
      </c>
      <c r="AF176" s="85">
        <v>39</v>
      </c>
      <c r="AG176" s="85">
        <v>4</v>
      </c>
      <c r="AH176" s="85">
        <v>7</v>
      </c>
      <c r="AI176" s="85">
        <v>0</v>
      </c>
      <c r="AJ176" s="85">
        <f t="shared" si="64"/>
        <v>50</v>
      </c>
      <c r="AK176" s="85">
        <v>17</v>
      </c>
      <c r="AL176" s="85">
        <f t="shared" si="65"/>
        <v>7</v>
      </c>
      <c r="AM176" s="85">
        <v>7</v>
      </c>
      <c r="AN176" s="89"/>
    </row>
    <row r="177" spans="1:40" ht="15" customHeight="1">
      <c r="A177" s="85" t="s">
        <v>43</v>
      </c>
      <c r="B177" s="85">
        <v>159</v>
      </c>
      <c r="C177" s="85">
        <v>72</v>
      </c>
      <c r="D177" s="85">
        <v>108</v>
      </c>
      <c r="E177" s="85">
        <v>48</v>
      </c>
      <c r="F177" s="85">
        <v>79</v>
      </c>
      <c r="G177" s="85">
        <v>38</v>
      </c>
      <c r="H177" s="85">
        <v>73</v>
      </c>
      <c r="I177" s="85">
        <v>31</v>
      </c>
      <c r="J177" s="88">
        <f t="shared" si="66"/>
        <v>419</v>
      </c>
      <c r="K177" s="88">
        <f t="shared" si="67"/>
        <v>189</v>
      </c>
      <c r="L177" s="85" t="s">
        <v>43</v>
      </c>
      <c r="M177" s="85">
        <v>8</v>
      </c>
      <c r="N177" s="85">
        <v>3</v>
      </c>
      <c r="O177" s="85">
        <v>1</v>
      </c>
      <c r="P177" s="85">
        <v>1</v>
      </c>
      <c r="Q177" s="85">
        <v>2</v>
      </c>
      <c r="R177" s="85">
        <v>1</v>
      </c>
      <c r="S177" s="85">
        <v>22</v>
      </c>
      <c r="T177" s="85">
        <v>6</v>
      </c>
      <c r="U177" s="88">
        <f t="shared" si="68"/>
        <v>33</v>
      </c>
      <c r="V177" s="88">
        <f t="shared" si="69"/>
        <v>11</v>
      </c>
      <c r="W177" s="85" t="s">
        <v>43</v>
      </c>
      <c r="X177" s="85">
        <v>4</v>
      </c>
      <c r="Y177" s="85">
        <v>4</v>
      </c>
      <c r="Z177" s="85">
        <v>4</v>
      </c>
      <c r="AA177" s="85">
        <v>3</v>
      </c>
      <c r="AB177" s="85">
        <f t="shared" si="62"/>
        <v>15</v>
      </c>
      <c r="AC177" s="85">
        <v>13</v>
      </c>
      <c r="AD177" s="85">
        <v>1</v>
      </c>
      <c r="AE177" s="85">
        <f>+AC177+AD177</f>
        <v>14</v>
      </c>
      <c r="AF177" s="85">
        <v>10</v>
      </c>
      <c r="AG177" s="85">
        <v>0</v>
      </c>
      <c r="AH177" s="85">
        <v>10</v>
      </c>
      <c r="AI177" s="85">
        <v>0</v>
      </c>
      <c r="AJ177" s="85">
        <f t="shared" si="64"/>
        <v>20</v>
      </c>
      <c r="AK177" s="85">
        <v>6</v>
      </c>
      <c r="AL177" s="85">
        <f t="shared" si="65"/>
        <v>3</v>
      </c>
      <c r="AM177" s="85">
        <v>3</v>
      </c>
      <c r="AN177" s="89"/>
    </row>
    <row r="178" spans="1:40" ht="15" customHeight="1">
      <c r="A178" s="85" t="s">
        <v>44</v>
      </c>
      <c r="B178" s="85">
        <v>717</v>
      </c>
      <c r="C178" s="85">
        <v>322</v>
      </c>
      <c r="D178" s="85">
        <v>422</v>
      </c>
      <c r="E178" s="85">
        <v>181</v>
      </c>
      <c r="F178" s="85">
        <v>427</v>
      </c>
      <c r="G178" s="85">
        <v>178</v>
      </c>
      <c r="H178" s="85">
        <v>445</v>
      </c>
      <c r="I178" s="85">
        <v>146</v>
      </c>
      <c r="J178" s="88">
        <f t="shared" si="66"/>
        <v>2011</v>
      </c>
      <c r="K178" s="88">
        <f t="shared" si="67"/>
        <v>827</v>
      </c>
      <c r="L178" s="85" t="s">
        <v>44</v>
      </c>
      <c r="M178" s="85">
        <v>45</v>
      </c>
      <c r="N178" s="85">
        <v>21</v>
      </c>
      <c r="O178" s="85">
        <v>41</v>
      </c>
      <c r="P178" s="85">
        <v>25</v>
      </c>
      <c r="Q178" s="85">
        <v>50</v>
      </c>
      <c r="R178" s="85">
        <v>28</v>
      </c>
      <c r="S178" s="85">
        <v>129</v>
      </c>
      <c r="T178" s="85">
        <v>46</v>
      </c>
      <c r="U178" s="88">
        <f t="shared" si="68"/>
        <v>265</v>
      </c>
      <c r="V178" s="88">
        <f t="shared" si="69"/>
        <v>120</v>
      </c>
      <c r="W178" s="85" t="s">
        <v>44</v>
      </c>
      <c r="X178" s="85">
        <v>13</v>
      </c>
      <c r="Y178" s="85">
        <v>9</v>
      </c>
      <c r="Z178" s="85">
        <v>10</v>
      </c>
      <c r="AA178" s="85">
        <v>9</v>
      </c>
      <c r="AB178" s="85">
        <f t="shared" si="62"/>
        <v>41</v>
      </c>
      <c r="AC178" s="85">
        <v>30</v>
      </c>
      <c r="AD178" s="85">
        <v>5</v>
      </c>
      <c r="AE178" s="85">
        <f>+AC178+AD178</f>
        <v>35</v>
      </c>
      <c r="AF178" s="85">
        <v>62</v>
      </c>
      <c r="AG178" s="85">
        <v>0</v>
      </c>
      <c r="AH178" s="85">
        <v>8</v>
      </c>
      <c r="AI178" s="85">
        <v>0</v>
      </c>
      <c r="AJ178" s="85">
        <f t="shared" si="64"/>
        <v>70</v>
      </c>
      <c r="AK178" s="85">
        <v>30</v>
      </c>
      <c r="AL178" s="85">
        <f t="shared" si="65"/>
        <v>6</v>
      </c>
      <c r="AM178" s="85">
        <v>6</v>
      </c>
      <c r="AN178" s="89"/>
    </row>
    <row r="179" spans="1:40" ht="15" customHeight="1">
      <c r="A179" s="85" t="s">
        <v>45</v>
      </c>
      <c r="B179" s="85">
        <v>445</v>
      </c>
      <c r="C179" s="85">
        <v>221</v>
      </c>
      <c r="D179" s="85">
        <v>234</v>
      </c>
      <c r="E179" s="85">
        <v>109</v>
      </c>
      <c r="F179" s="85">
        <v>219</v>
      </c>
      <c r="G179" s="85">
        <v>117</v>
      </c>
      <c r="H179" s="85">
        <v>263</v>
      </c>
      <c r="I179" s="85">
        <v>122</v>
      </c>
      <c r="J179" s="88">
        <f t="shared" si="66"/>
        <v>1161</v>
      </c>
      <c r="K179" s="88">
        <f t="shared" si="67"/>
        <v>569</v>
      </c>
      <c r="L179" s="85" t="s">
        <v>45</v>
      </c>
      <c r="M179" s="85">
        <v>73</v>
      </c>
      <c r="N179" s="85">
        <v>34</v>
      </c>
      <c r="O179" s="85">
        <v>57</v>
      </c>
      <c r="P179" s="85">
        <v>31</v>
      </c>
      <c r="Q179" s="85">
        <v>45</v>
      </c>
      <c r="R179" s="85">
        <v>20</v>
      </c>
      <c r="S179" s="85">
        <v>112</v>
      </c>
      <c r="T179" s="85">
        <v>52</v>
      </c>
      <c r="U179" s="88">
        <f t="shared" si="68"/>
        <v>287</v>
      </c>
      <c r="V179" s="88">
        <f t="shared" si="69"/>
        <v>137</v>
      </c>
      <c r="W179" s="85" t="s">
        <v>45</v>
      </c>
      <c r="X179" s="85">
        <v>10</v>
      </c>
      <c r="Y179" s="85">
        <v>7</v>
      </c>
      <c r="Z179" s="85">
        <v>7</v>
      </c>
      <c r="AA179" s="85">
        <v>7</v>
      </c>
      <c r="AB179" s="85">
        <f t="shared" si="62"/>
        <v>31</v>
      </c>
      <c r="AC179" s="85">
        <v>18</v>
      </c>
      <c r="AD179" s="85">
        <v>5</v>
      </c>
      <c r="AE179" s="85">
        <f>+AC179+AD179</f>
        <v>23</v>
      </c>
      <c r="AF179" s="85">
        <v>38</v>
      </c>
      <c r="AG179" s="85">
        <v>1</v>
      </c>
      <c r="AH179" s="85">
        <v>4</v>
      </c>
      <c r="AI179" s="85">
        <v>0</v>
      </c>
      <c r="AJ179" s="85">
        <f t="shared" si="64"/>
        <v>43</v>
      </c>
      <c r="AK179" s="85">
        <v>20</v>
      </c>
      <c r="AL179" s="85">
        <f t="shared" si="65"/>
        <v>5</v>
      </c>
      <c r="AM179" s="85">
        <v>5</v>
      </c>
      <c r="AN179" s="89"/>
    </row>
    <row r="180" spans="1:40" ht="15" customHeight="1">
      <c r="A180" s="85" t="s">
        <v>46</v>
      </c>
      <c r="B180" s="85">
        <v>173</v>
      </c>
      <c r="C180" s="85">
        <v>72</v>
      </c>
      <c r="D180" s="85">
        <v>105</v>
      </c>
      <c r="E180" s="85">
        <v>53</v>
      </c>
      <c r="F180" s="85">
        <v>52</v>
      </c>
      <c r="G180" s="85">
        <v>15</v>
      </c>
      <c r="H180" s="85">
        <v>69</v>
      </c>
      <c r="I180" s="85">
        <v>28</v>
      </c>
      <c r="J180" s="88">
        <f t="shared" si="66"/>
        <v>399</v>
      </c>
      <c r="K180" s="88">
        <f t="shared" si="67"/>
        <v>168</v>
      </c>
      <c r="L180" s="85" t="s">
        <v>46</v>
      </c>
      <c r="M180" s="85">
        <v>21</v>
      </c>
      <c r="N180" s="85">
        <v>8</v>
      </c>
      <c r="O180" s="85">
        <v>30</v>
      </c>
      <c r="P180" s="85">
        <v>14</v>
      </c>
      <c r="Q180" s="85">
        <v>9</v>
      </c>
      <c r="R180" s="85">
        <v>3</v>
      </c>
      <c r="S180" s="85">
        <v>27</v>
      </c>
      <c r="T180" s="85">
        <v>13</v>
      </c>
      <c r="U180" s="88">
        <f t="shared" si="68"/>
        <v>87</v>
      </c>
      <c r="V180" s="88">
        <f t="shared" si="69"/>
        <v>38</v>
      </c>
      <c r="W180" s="85" t="s">
        <v>46</v>
      </c>
      <c r="X180" s="85">
        <v>6</v>
      </c>
      <c r="Y180" s="85">
        <v>4</v>
      </c>
      <c r="Z180" s="85">
        <v>3</v>
      </c>
      <c r="AA180" s="85">
        <v>3</v>
      </c>
      <c r="AB180" s="85">
        <f t="shared" si="62"/>
        <v>16</v>
      </c>
      <c r="AC180" s="85">
        <v>11</v>
      </c>
      <c r="AD180" s="85">
        <v>5</v>
      </c>
      <c r="AE180" s="85">
        <f>+AC180+AD180</f>
        <v>16</v>
      </c>
      <c r="AF180" s="85">
        <v>21</v>
      </c>
      <c r="AG180" s="85">
        <v>0</v>
      </c>
      <c r="AH180" s="85">
        <v>4</v>
      </c>
      <c r="AI180" s="85">
        <v>0</v>
      </c>
      <c r="AJ180" s="85">
        <f t="shared" si="64"/>
        <v>25</v>
      </c>
      <c r="AK180" s="85">
        <v>6</v>
      </c>
      <c r="AL180" s="85">
        <f t="shared" si="65"/>
        <v>3</v>
      </c>
      <c r="AM180" s="85">
        <v>3</v>
      </c>
      <c r="AN180" s="89"/>
    </row>
    <row r="181" spans="1:40" s="353" customFormat="1" ht="15" customHeight="1">
      <c r="A181" s="129" t="s">
        <v>47</v>
      </c>
      <c r="B181" s="129">
        <v>371</v>
      </c>
      <c r="C181" s="129">
        <v>153</v>
      </c>
      <c r="D181" s="129">
        <v>192</v>
      </c>
      <c r="E181" s="129">
        <v>81</v>
      </c>
      <c r="F181" s="129">
        <v>196</v>
      </c>
      <c r="G181" s="129">
        <v>80</v>
      </c>
      <c r="H181" s="129">
        <v>120</v>
      </c>
      <c r="I181" s="129">
        <v>52</v>
      </c>
      <c r="J181" s="357">
        <v>879</v>
      </c>
      <c r="K181" s="357">
        <v>366</v>
      </c>
      <c r="L181" s="129" t="s">
        <v>47</v>
      </c>
      <c r="M181" s="129">
        <v>63</v>
      </c>
      <c r="N181" s="129">
        <v>39</v>
      </c>
      <c r="O181" s="129">
        <v>40</v>
      </c>
      <c r="P181" s="129">
        <v>20</v>
      </c>
      <c r="Q181" s="129">
        <v>76</v>
      </c>
      <c r="R181" s="129">
        <v>39</v>
      </c>
      <c r="S181" s="129">
        <v>42</v>
      </c>
      <c r="T181" s="129">
        <v>15</v>
      </c>
      <c r="U181" s="357">
        <v>221</v>
      </c>
      <c r="V181" s="357">
        <v>113</v>
      </c>
      <c r="W181" s="129" t="s">
        <v>47</v>
      </c>
      <c r="X181" s="129">
        <v>9</v>
      </c>
      <c r="Y181" s="129">
        <v>6</v>
      </c>
      <c r="Z181" s="129">
        <v>5</v>
      </c>
      <c r="AA181" s="129">
        <v>4</v>
      </c>
      <c r="AB181" s="129">
        <v>24</v>
      </c>
      <c r="AC181" s="129">
        <v>23</v>
      </c>
      <c r="AD181" s="129">
        <v>1</v>
      </c>
      <c r="AE181" s="129">
        <v>24</v>
      </c>
      <c r="AF181" s="129">
        <v>29</v>
      </c>
      <c r="AG181" s="129">
        <v>2</v>
      </c>
      <c r="AH181" s="129">
        <v>0</v>
      </c>
      <c r="AI181" s="129">
        <v>0</v>
      </c>
      <c r="AJ181" s="129">
        <v>31</v>
      </c>
      <c r="AK181" s="129">
        <v>9</v>
      </c>
      <c r="AL181" s="129">
        <v>4</v>
      </c>
      <c r="AM181" s="129">
        <v>4</v>
      </c>
      <c r="AN181" s="352"/>
    </row>
    <row r="182" spans="1:40" ht="15" customHeight="1">
      <c r="A182" s="85" t="s">
        <v>48</v>
      </c>
      <c r="B182" s="85">
        <v>271</v>
      </c>
      <c r="C182" s="85">
        <v>121</v>
      </c>
      <c r="D182" s="85">
        <v>158</v>
      </c>
      <c r="E182" s="85">
        <v>78</v>
      </c>
      <c r="F182" s="85">
        <v>191</v>
      </c>
      <c r="G182" s="85">
        <v>67</v>
      </c>
      <c r="H182" s="85">
        <v>165</v>
      </c>
      <c r="I182" s="85">
        <v>70</v>
      </c>
      <c r="J182" s="88">
        <f t="shared" si="66"/>
        <v>785</v>
      </c>
      <c r="K182" s="88">
        <f t="shared" si="67"/>
        <v>336</v>
      </c>
      <c r="L182" s="85" t="s">
        <v>48</v>
      </c>
      <c r="M182" s="85">
        <v>33</v>
      </c>
      <c r="N182" s="85">
        <v>13</v>
      </c>
      <c r="O182" s="85">
        <v>11</v>
      </c>
      <c r="P182" s="85">
        <v>8</v>
      </c>
      <c r="Q182" s="85">
        <v>9</v>
      </c>
      <c r="R182" s="85">
        <v>3</v>
      </c>
      <c r="S182" s="85">
        <v>55</v>
      </c>
      <c r="T182" s="85">
        <v>27</v>
      </c>
      <c r="U182" s="88">
        <f>M182+O182+Q182+S182</f>
        <v>108</v>
      </c>
      <c r="V182" s="88">
        <f>N182+P182+R182+T182</f>
        <v>51</v>
      </c>
      <c r="W182" s="85" t="s">
        <v>47</v>
      </c>
      <c r="X182" s="85">
        <v>6</v>
      </c>
      <c r="Y182" s="85">
        <v>5</v>
      </c>
      <c r="Z182" s="85">
        <v>5</v>
      </c>
      <c r="AA182" s="85">
        <v>5</v>
      </c>
      <c r="AB182" s="85">
        <f t="shared" si="62"/>
        <v>21</v>
      </c>
      <c r="AC182" s="85">
        <v>18</v>
      </c>
      <c r="AD182" s="85">
        <v>8</v>
      </c>
      <c r="AE182" s="85">
        <f>+AC182+AD182</f>
        <v>26</v>
      </c>
      <c r="AF182" s="85">
        <v>30</v>
      </c>
      <c r="AG182" s="85">
        <v>1</v>
      </c>
      <c r="AH182" s="85">
        <v>0</v>
      </c>
      <c r="AI182" s="85">
        <v>0</v>
      </c>
      <c r="AJ182" s="85">
        <f t="shared" si="64"/>
        <v>31</v>
      </c>
      <c r="AK182" s="85">
        <v>11</v>
      </c>
      <c r="AL182" s="85">
        <f t="shared" si="65"/>
        <v>8</v>
      </c>
      <c r="AM182" s="85">
        <v>4</v>
      </c>
      <c r="AN182" s="89">
        <v>4</v>
      </c>
    </row>
    <row r="183" spans="1:40" s="353" customFormat="1" ht="15" customHeight="1">
      <c r="A183" s="129" t="s">
        <v>49</v>
      </c>
      <c r="B183" s="129">
        <v>1041</v>
      </c>
      <c r="C183" s="129">
        <v>557</v>
      </c>
      <c r="D183" s="129">
        <v>467</v>
      </c>
      <c r="E183" s="129">
        <v>240</v>
      </c>
      <c r="F183" s="129">
        <v>383</v>
      </c>
      <c r="G183" s="129">
        <v>186</v>
      </c>
      <c r="H183" s="129">
        <v>465</v>
      </c>
      <c r="I183" s="129">
        <v>223</v>
      </c>
      <c r="J183" s="357">
        <v>2356</v>
      </c>
      <c r="K183" s="357">
        <v>1206</v>
      </c>
      <c r="L183" s="129" t="s">
        <v>49</v>
      </c>
      <c r="M183" s="129">
        <v>338</v>
      </c>
      <c r="N183" s="129">
        <v>178</v>
      </c>
      <c r="O183" s="129">
        <v>130</v>
      </c>
      <c r="P183" s="129">
        <v>58</v>
      </c>
      <c r="Q183" s="129">
        <v>138</v>
      </c>
      <c r="R183" s="129">
        <v>71</v>
      </c>
      <c r="S183" s="129">
        <v>221</v>
      </c>
      <c r="T183" s="129">
        <v>105</v>
      </c>
      <c r="U183" s="357">
        <v>827</v>
      </c>
      <c r="V183" s="357">
        <v>412</v>
      </c>
      <c r="W183" s="129" t="s">
        <v>49</v>
      </c>
      <c r="X183" s="129">
        <v>8</v>
      </c>
      <c r="Y183" s="129">
        <v>3</v>
      </c>
      <c r="Z183" s="129">
        <v>4</v>
      </c>
      <c r="AA183" s="129">
        <v>5</v>
      </c>
      <c r="AB183" s="364">
        <v>20</v>
      </c>
      <c r="AC183" s="129">
        <v>17</v>
      </c>
      <c r="AD183" s="129">
        <v>2</v>
      </c>
      <c r="AE183" s="364">
        <v>19</v>
      </c>
      <c r="AF183" s="129">
        <v>28</v>
      </c>
      <c r="AG183" s="129">
        <v>3</v>
      </c>
      <c r="AH183" s="129">
        <v>0</v>
      </c>
      <c r="AI183" s="129">
        <v>4</v>
      </c>
      <c r="AJ183" s="364">
        <v>35</v>
      </c>
      <c r="AK183" s="129">
        <v>21</v>
      </c>
      <c r="AL183" s="364">
        <v>7</v>
      </c>
      <c r="AM183" s="129">
        <v>7</v>
      </c>
      <c r="AN183" s="352"/>
    </row>
    <row r="184" spans="1:40" ht="15" customHeight="1">
      <c r="A184" s="85" t="s">
        <v>50</v>
      </c>
      <c r="B184" s="85">
        <v>327</v>
      </c>
      <c r="C184" s="85">
        <v>103</v>
      </c>
      <c r="D184" s="85">
        <v>185</v>
      </c>
      <c r="E184" s="85">
        <v>68</v>
      </c>
      <c r="F184" s="85">
        <v>127</v>
      </c>
      <c r="G184" s="85">
        <v>57</v>
      </c>
      <c r="H184" s="85">
        <v>75</v>
      </c>
      <c r="I184" s="85">
        <v>29</v>
      </c>
      <c r="J184" s="88">
        <f t="shared" si="66"/>
        <v>714</v>
      </c>
      <c r="K184" s="88">
        <f t="shared" si="67"/>
        <v>257</v>
      </c>
      <c r="L184" s="85" t="s">
        <v>50</v>
      </c>
      <c r="M184" s="85">
        <v>36</v>
      </c>
      <c r="N184" s="85">
        <v>16</v>
      </c>
      <c r="O184" s="85">
        <v>19</v>
      </c>
      <c r="P184" s="85">
        <v>6</v>
      </c>
      <c r="Q184" s="85">
        <v>28</v>
      </c>
      <c r="R184" s="85">
        <v>14</v>
      </c>
      <c r="S184" s="85">
        <v>14</v>
      </c>
      <c r="T184" s="85">
        <v>8</v>
      </c>
      <c r="U184" s="88">
        <f t="shared" si="68"/>
        <v>97</v>
      </c>
      <c r="V184" s="88">
        <f t="shared" si="69"/>
        <v>44</v>
      </c>
      <c r="W184" s="85" t="s">
        <v>50</v>
      </c>
      <c r="X184" s="85">
        <v>7</v>
      </c>
      <c r="Y184" s="85">
        <v>5</v>
      </c>
      <c r="Z184" s="85">
        <v>3</v>
      </c>
      <c r="AA184" s="85">
        <v>3</v>
      </c>
      <c r="AB184" s="85">
        <f t="shared" si="62"/>
        <v>18</v>
      </c>
      <c r="AC184" s="85">
        <v>17</v>
      </c>
      <c r="AD184" s="85">
        <v>2</v>
      </c>
      <c r="AE184" s="85">
        <f>+AC184+AD184</f>
        <v>19</v>
      </c>
      <c r="AF184" s="85">
        <v>32</v>
      </c>
      <c r="AG184" s="85">
        <v>1</v>
      </c>
      <c r="AH184" s="85">
        <v>12</v>
      </c>
      <c r="AI184" s="85">
        <v>0</v>
      </c>
      <c r="AJ184" s="85">
        <f t="shared" si="64"/>
        <v>45</v>
      </c>
      <c r="AK184" s="85">
        <v>12</v>
      </c>
      <c r="AL184" s="85">
        <f t="shared" si="65"/>
        <v>3</v>
      </c>
      <c r="AM184" s="85">
        <v>3</v>
      </c>
      <c r="AN184" s="89"/>
    </row>
    <row r="185" spans="1:40" ht="15" customHeight="1">
      <c r="A185" s="85" t="s">
        <v>51</v>
      </c>
      <c r="B185" s="85">
        <v>1644</v>
      </c>
      <c r="C185" s="85">
        <v>820</v>
      </c>
      <c r="D185" s="85">
        <v>1173</v>
      </c>
      <c r="E185" s="85">
        <v>591</v>
      </c>
      <c r="F185" s="85">
        <v>999</v>
      </c>
      <c r="G185" s="85">
        <v>456</v>
      </c>
      <c r="H185" s="85">
        <v>1274</v>
      </c>
      <c r="I185" s="85">
        <v>615</v>
      </c>
      <c r="J185" s="88">
        <f t="shared" si="66"/>
        <v>5090</v>
      </c>
      <c r="K185" s="88">
        <f t="shared" si="67"/>
        <v>2482</v>
      </c>
      <c r="L185" s="85" t="s">
        <v>51</v>
      </c>
      <c r="M185" s="85">
        <v>325</v>
      </c>
      <c r="N185" s="85">
        <v>162</v>
      </c>
      <c r="O185" s="85">
        <v>225</v>
      </c>
      <c r="P185" s="85">
        <v>103</v>
      </c>
      <c r="Q185" s="85">
        <v>188</v>
      </c>
      <c r="R185" s="85">
        <v>97</v>
      </c>
      <c r="S185" s="85">
        <v>389</v>
      </c>
      <c r="T185" s="85">
        <v>222</v>
      </c>
      <c r="U185" s="88">
        <f t="shared" si="68"/>
        <v>1127</v>
      </c>
      <c r="V185" s="88">
        <f t="shared" si="69"/>
        <v>584</v>
      </c>
      <c r="W185" s="85" t="s">
        <v>51</v>
      </c>
      <c r="X185" s="85">
        <v>27</v>
      </c>
      <c r="Y185" s="85">
        <v>21</v>
      </c>
      <c r="Z185" s="85">
        <v>18</v>
      </c>
      <c r="AA185" s="85">
        <v>18</v>
      </c>
      <c r="AB185" s="85">
        <f t="shared" si="62"/>
        <v>84</v>
      </c>
      <c r="AC185" s="85">
        <v>48</v>
      </c>
      <c r="AD185" s="85">
        <v>5</v>
      </c>
      <c r="AE185" s="85">
        <f>+AC185+AD185</f>
        <v>53</v>
      </c>
      <c r="AF185" s="85">
        <v>163</v>
      </c>
      <c r="AG185" s="85">
        <v>1</v>
      </c>
      <c r="AH185" s="85">
        <v>0</v>
      </c>
      <c r="AI185" s="85">
        <v>0</v>
      </c>
      <c r="AJ185" s="85">
        <f t="shared" si="64"/>
        <v>164</v>
      </c>
      <c r="AK185" s="85">
        <v>111</v>
      </c>
      <c r="AL185" s="85">
        <f t="shared" si="65"/>
        <v>7</v>
      </c>
      <c r="AM185" s="85">
        <v>7</v>
      </c>
      <c r="AN185" s="89"/>
    </row>
    <row r="186" spans="1:40" ht="15" customHeight="1">
      <c r="A186" s="85" t="s">
        <v>414</v>
      </c>
      <c r="B186" s="85">
        <v>1607</v>
      </c>
      <c r="C186" s="85">
        <v>776</v>
      </c>
      <c r="D186" s="85">
        <v>927</v>
      </c>
      <c r="E186" s="85">
        <v>389</v>
      </c>
      <c r="F186" s="85">
        <v>666</v>
      </c>
      <c r="G186" s="85">
        <v>246</v>
      </c>
      <c r="H186" s="85">
        <v>657</v>
      </c>
      <c r="I186" s="85">
        <v>261</v>
      </c>
      <c r="J186" s="88">
        <f t="shared" si="66"/>
        <v>3857</v>
      </c>
      <c r="K186" s="88">
        <f t="shared" si="67"/>
        <v>1672</v>
      </c>
      <c r="L186" s="85" t="s">
        <v>414</v>
      </c>
      <c r="M186" s="85">
        <v>316</v>
      </c>
      <c r="N186" s="85">
        <v>154</v>
      </c>
      <c r="O186" s="85">
        <v>150</v>
      </c>
      <c r="P186" s="85">
        <v>45</v>
      </c>
      <c r="Q186" s="85">
        <v>67</v>
      </c>
      <c r="R186" s="85">
        <v>26</v>
      </c>
      <c r="S186" s="85">
        <v>252</v>
      </c>
      <c r="T186" s="85">
        <v>108</v>
      </c>
      <c r="U186" s="88">
        <f t="shared" si="68"/>
        <v>785</v>
      </c>
      <c r="V186" s="88">
        <f t="shared" si="69"/>
        <v>333</v>
      </c>
      <c r="W186" s="85" t="s">
        <v>414</v>
      </c>
      <c r="X186" s="85">
        <v>32</v>
      </c>
      <c r="Y186" s="85">
        <v>21</v>
      </c>
      <c r="Z186" s="85">
        <v>19</v>
      </c>
      <c r="AA186" s="85">
        <v>19</v>
      </c>
      <c r="AB186" s="85">
        <f t="shared" si="62"/>
        <v>91</v>
      </c>
      <c r="AC186" s="85">
        <v>59</v>
      </c>
      <c r="AD186" s="85">
        <v>13</v>
      </c>
      <c r="AE186" s="85">
        <f>+AC186+AD186</f>
        <v>72</v>
      </c>
      <c r="AF186" s="85">
        <v>135</v>
      </c>
      <c r="AG186" s="85">
        <v>1</v>
      </c>
      <c r="AH186" s="85">
        <v>10</v>
      </c>
      <c r="AI186" s="85">
        <v>0</v>
      </c>
      <c r="AJ186" s="85">
        <f t="shared" si="64"/>
        <v>146</v>
      </c>
      <c r="AK186" s="85">
        <v>61</v>
      </c>
      <c r="AL186" s="85">
        <f t="shared" si="65"/>
        <v>18</v>
      </c>
      <c r="AM186" s="85">
        <v>18</v>
      </c>
      <c r="AN186" s="89"/>
    </row>
    <row r="187" spans="1:40" ht="15" customHeight="1">
      <c r="A187" s="85" t="s">
        <v>53</v>
      </c>
      <c r="B187" s="85">
        <v>452</v>
      </c>
      <c r="C187" s="85">
        <v>274</v>
      </c>
      <c r="D187" s="85">
        <v>381</v>
      </c>
      <c r="E187" s="85">
        <v>217</v>
      </c>
      <c r="F187" s="85">
        <v>179</v>
      </c>
      <c r="G187" s="85">
        <v>87</v>
      </c>
      <c r="H187" s="85">
        <v>167</v>
      </c>
      <c r="I187" s="85">
        <v>70</v>
      </c>
      <c r="J187" s="88">
        <f t="shared" si="66"/>
        <v>1179</v>
      </c>
      <c r="K187" s="88">
        <f t="shared" si="67"/>
        <v>648</v>
      </c>
      <c r="L187" s="85" t="s">
        <v>53</v>
      </c>
      <c r="M187" s="85">
        <v>85</v>
      </c>
      <c r="N187" s="85">
        <v>63</v>
      </c>
      <c r="O187" s="85">
        <v>48</v>
      </c>
      <c r="P187" s="85">
        <v>29</v>
      </c>
      <c r="Q187" s="85">
        <v>33</v>
      </c>
      <c r="R187" s="85">
        <v>21</v>
      </c>
      <c r="S187" s="85">
        <v>17</v>
      </c>
      <c r="T187" s="85">
        <v>5</v>
      </c>
      <c r="U187" s="88">
        <f t="shared" si="68"/>
        <v>183</v>
      </c>
      <c r="V187" s="88">
        <f t="shared" si="69"/>
        <v>118</v>
      </c>
      <c r="W187" s="85" t="s">
        <v>53</v>
      </c>
      <c r="X187" s="85">
        <v>10</v>
      </c>
      <c r="Y187" s="85">
        <v>8</v>
      </c>
      <c r="Z187" s="85">
        <v>6</v>
      </c>
      <c r="AA187" s="85">
        <v>6</v>
      </c>
      <c r="AB187" s="85">
        <f t="shared" si="62"/>
        <v>30</v>
      </c>
      <c r="AC187" s="85">
        <v>14</v>
      </c>
      <c r="AD187" s="85">
        <v>1</v>
      </c>
      <c r="AE187" s="85">
        <f>+AC187+AD187</f>
        <v>15</v>
      </c>
      <c r="AF187" s="85">
        <v>19</v>
      </c>
      <c r="AG187" s="85">
        <v>1</v>
      </c>
      <c r="AH187" s="85">
        <v>6</v>
      </c>
      <c r="AI187" s="85">
        <v>0</v>
      </c>
      <c r="AJ187" s="85">
        <f t="shared" si="64"/>
        <v>26</v>
      </c>
      <c r="AK187" s="85">
        <v>4</v>
      </c>
      <c r="AL187" s="85">
        <f t="shared" si="65"/>
        <v>4</v>
      </c>
      <c r="AM187" s="85">
        <v>4</v>
      </c>
      <c r="AN187" s="89"/>
    </row>
    <row r="188" spans="1:40" ht="9.75" customHeight="1">
      <c r="A188" s="164"/>
      <c r="B188" s="172"/>
      <c r="C188" s="172"/>
      <c r="D188" s="172"/>
      <c r="E188" s="172"/>
      <c r="F188" s="172"/>
      <c r="G188" s="172"/>
      <c r="H188" s="172"/>
      <c r="I188" s="172"/>
      <c r="J188" s="172"/>
      <c r="K188" s="172"/>
      <c r="L188" s="164"/>
      <c r="M188" s="172"/>
      <c r="N188" s="172"/>
      <c r="O188" s="172"/>
      <c r="P188" s="172"/>
      <c r="Q188" s="172"/>
      <c r="R188" s="172"/>
      <c r="S188" s="172"/>
      <c r="T188" s="172"/>
      <c r="U188" s="172"/>
      <c r="V188" s="172"/>
      <c r="W188" s="164"/>
      <c r="X188" s="172"/>
      <c r="Y188" s="172"/>
      <c r="Z188" s="172"/>
      <c r="AA188" s="172"/>
      <c r="AB188" s="172"/>
      <c r="AC188" s="172"/>
      <c r="AD188" s="172"/>
      <c r="AE188" s="172"/>
      <c r="AF188" s="172"/>
      <c r="AG188" s="172"/>
      <c r="AH188" s="172"/>
      <c r="AI188" s="172"/>
      <c r="AJ188" s="172"/>
      <c r="AK188" s="172"/>
      <c r="AL188" s="172"/>
      <c r="AM188" s="172"/>
      <c r="AN188" s="172"/>
    </row>
    <row r="190" spans="1:23" s="169" customFormat="1" ht="12.75">
      <c r="A190" s="167"/>
      <c r="L190" s="167"/>
      <c r="W190" s="167"/>
    </row>
    <row r="191" spans="1:23" s="169" customFormat="1" ht="12.75">
      <c r="A191" s="167"/>
      <c r="L191" s="167"/>
      <c r="W191" s="167"/>
    </row>
    <row r="192" spans="1:23" s="169" customFormat="1" ht="12.75">
      <c r="A192" s="167"/>
      <c r="L192" s="167"/>
      <c r="W192" s="167"/>
    </row>
    <row r="193" spans="1:21" s="169" customFormat="1" ht="12.75">
      <c r="A193" s="167"/>
      <c r="L193" s="167"/>
      <c r="U193" s="167"/>
    </row>
    <row r="194" spans="1:19" s="169" customFormat="1" ht="12.75">
      <c r="A194" s="167"/>
      <c r="J194" s="167"/>
      <c r="S194" s="167"/>
    </row>
    <row r="195" spans="1:19" s="169" customFormat="1" ht="12.75">
      <c r="A195" s="167"/>
      <c r="J195" s="167"/>
      <c r="S195" s="167"/>
    </row>
    <row r="196" spans="1:21" s="169" customFormat="1" ht="12.75">
      <c r="A196" s="167"/>
      <c r="L196" s="167"/>
      <c r="U196" s="167"/>
    </row>
    <row r="197" spans="1:21" s="169" customFormat="1" ht="12.75">
      <c r="A197" s="167"/>
      <c r="L197" s="167"/>
      <c r="U197" s="167"/>
    </row>
    <row r="198" spans="1:21" s="169" customFormat="1" ht="12.75">
      <c r="A198" s="167"/>
      <c r="L198" s="167"/>
      <c r="U198" s="167"/>
    </row>
    <row r="199" spans="1:12" s="169" customFormat="1" ht="12.75">
      <c r="A199" s="167"/>
      <c r="G199" s="167"/>
      <c r="L199" s="167"/>
    </row>
    <row r="200" spans="1:23" s="169" customFormat="1" ht="12.75">
      <c r="A200" s="167"/>
      <c r="L200" s="167"/>
      <c r="W200" s="167"/>
    </row>
    <row r="201" spans="1:23" s="169" customFormat="1" ht="12.75">
      <c r="A201" s="167"/>
      <c r="B201" s="336"/>
      <c r="C201" s="336"/>
      <c r="D201" s="336"/>
      <c r="E201" s="336"/>
      <c r="F201" s="336"/>
      <c r="G201" s="336"/>
      <c r="H201" s="336"/>
      <c r="I201" s="336"/>
      <c r="J201" s="337"/>
      <c r="L201" s="167"/>
      <c r="U201" s="120"/>
      <c r="W201" s="167"/>
    </row>
    <row r="202" spans="1:23" s="169" customFormat="1" ht="12.75">
      <c r="A202" s="167"/>
      <c r="L202" s="167"/>
      <c r="W202" s="167"/>
    </row>
    <row r="203" spans="1:23" s="169" customFormat="1" ht="12.75">
      <c r="A203" s="167"/>
      <c r="L203" s="167"/>
      <c r="W203" s="167"/>
    </row>
    <row r="204" spans="1:23" s="169" customFormat="1" ht="12.75">
      <c r="A204" s="167"/>
      <c r="L204" s="167"/>
      <c r="W204" s="167"/>
    </row>
    <row r="205" spans="1:23" s="169" customFormat="1" ht="12.75">
      <c r="A205" s="167"/>
      <c r="L205" s="167"/>
      <c r="W205" s="167"/>
    </row>
    <row r="206" spans="1:23" s="169" customFormat="1" ht="12.75">
      <c r="A206" s="167"/>
      <c r="L206" s="167"/>
      <c r="W206" s="167"/>
    </row>
    <row r="207" spans="1:23" s="169" customFormat="1" ht="12.75">
      <c r="A207" s="167"/>
      <c r="L207" s="167"/>
      <c r="W207" s="167"/>
    </row>
    <row r="208" spans="1:23" s="169" customFormat="1" ht="12.75">
      <c r="A208" s="167"/>
      <c r="L208" s="167"/>
      <c r="W208" s="167"/>
    </row>
    <row r="209" spans="1:23" s="169" customFormat="1" ht="12.75">
      <c r="A209" s="167"/>
      <c r="L209" s="167"/>
      <c r="W209" s="167"/>
    </row>
    <row r="210" spans="1:23" s="169" customFormat="1" ht="12.75">
      <c r="A210" s="167"/>
      <c r="L210" s="167"/>
      <c r="W210" s="167"/>
    </row>
    <row r="211" spans="1:23" s="169" customFormat="1" ht="12.75">
      <c r="A211" s="167"/>
      <c r="L211" s="167"/>
      <c r="W211" s="167"/>
    </row>
    <row r="212" spans="1:23" s="169" customFormat="1" ht="12.75">
      <c r="A212" s="167"/>
      <c r="L212" s="167"/>
      <c r="W212" s="167"/>
    </row>
    <row r="213" spans="1:23" s="169" customFormat="1" ht="12.75">
      <c r="A213" s="167"/>
      <c r="L213" s="167"/>
      <c r="W213" s="167"/>
    </row>
    <row r="214" spans="1:23" s="169" customFormat="1" ht="12.75">
      <c r="A214" s="167"/>
      <c r="L214" s="167"/>
      <c r="W214" s="167"/>
    </row>
    <row r="215" spans="1:23" s="169" customFormat="1" ht="12.75">
      <c r="A215" s="167"/>
      <c r="L215" s="167"/>
      <c r="W215" s="167"/>
    </row>
    <row r="216" spans="1:23" s="169" customFormat="1" ht="12.75">
      <c r="A216" s="167"/>
      <c r="L216" s="167"/>
      <c r="W216" s="167"/>
    </row>
    <row r="217" spans="1:23" s="169" customFormat="1" ht="12.75">
      <c r="A217" s="167"/>
      <c r="L217" s="167"/>
      <c r="W217" s="167"/>
    </row>
    <row r="218" spans="1:23" s="169" customFormat="1" ht="12.75">
      <c r="A218" s="167"/>
      <c r="L218" s="167"/>
      <c r="W218" s="167"/>
    </row>
    <row r="219" spans="1:23" s="169" customFormat="1" ht="12.75">
      <c r="A219" s="167"/>
      <c r="L219" s="167"/>
      <c r="W219" s="167"/>
    </row>
    <row r="220" spans="1:23" s="169" customFormat="1" ht="12.75">
      <c r="A220" s="167"/>
      <c r="L220" s="167"/>
      <c r="W220" s="167"/>
    </row>
    <row r="221" spans="1:23" s="169" customFormat="1" ht="12.75">
      <c r="A221" s="167"/>
      <c r="L221" s="167"/>
      <c r="W221" s="167"/>
    </row>
    <row r="222" spans="1:23" s="169" customFormat="1" ht="12.75">
      <c r="A222" s="167"/>
      <c r="L222" s="167"/>
      <c r="W222" s="167"/>
    </row>
    <row r="223" spans="1:23" s="169" customFormat="1" ht="12.75">
      <c r="A223" s="167"/>
      <c r="L223" s="167"/>
      <c r="W223" s="167"/>
    </row>
    <row r="224" spans="1:23" s="169" customFormat="1" ht="12.75">
      <c r="A224" s="167"/>
      <c r="L224" s="167"/>
      <c r="W224" s="167"/>
    </row>
    <row r="225" spans="1:23" s="169" customFormat="1" ht="12.75">
      <c r="A225" s="167"/>
      <c r="L225" s="167"/>
      <c r="W225" s="167"/>
    </row>
    <row r="226" spans="1:23" s="169" customFormat="1" ht="12.75">
      <c r="A226" s="167"/>
      <c r="L226" s="167"/>
      <c r="W226" s="167"/>
    </row>
    <row r="227" spans="1:23" s="169" customFormat="1" ht="12.75">
      <c r="A227" s="167"/>
      <c r="L227" s="167"/>
      <c r="W227" s="167"/>
    </row>
    <row r="228" spans="1:23" s="169" customFormat="1" ht="12.75">
      <c r="A228" s="167"/>
      <c r="L228" s="167"/>
      <c r="W228" s="167"/>
    </row>
    <row r="229" spans="1:23" s="169" customFormat="1" ht="12.75">
      <c r="A229" s="167"/>
      <c r="L229" s="167"/>
      <c r="W229" s="167"/>
    </row>
    <row r="230" spans="1:23" s="169" customFormat="1" ht="12.75">
      <c r="A230" s="167"/>
      <c r="L230" s="167"/>
      <c r="W230" s="167"/>
    </row>
  </sheetData>
  <sheetProtection/>
  <mergeCells count="6">
    <mergeCell ref="X130:AB130"/>
    <mergeCell ref="X162:AB162"/>
    <mergeCell ref="X7:AB7"/>
    <mergeCell ref="X39:AB39"/>
    <mergeCell ref="X61:AB61"/>
    <mergeCell ref="X97:AB97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landscape" paperSize="9" r:id="rId1"/>
  <rowBreaks count="5" manualBreakCount="5">
    <brk id="32" max="255" man="1"/>
    <brk id="54" max="255" man="1"/>
    <brk id="90" max="255" man="1"/>
    <brk id="123" max="255" man="1"/>
    <brk id="155" max="255" man="1"/>
  </rowBreaks>
  <colBreaks count="2" manualBreakCount="2">
    <brk id="11" max="65535" man="1"/>
    <brk id="2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BC186"/>
  <sheetViews>
    <sheetView showZeros="0" zoomScale="75" zoomScaleNormal="75" zoomScalePageLayoutView="0" workbookViewId="0" topLeftCell="A1">
      <pane xSplit="1" ySplit="8" topLeftCell="AL6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A83" sqref="BA83"/>
    </sheetView>
  </sheetViews>
  <sheetFormatPr defaultColWidth="11.421875" defaultRowHeight="12.75"/>
  <cols>
    <col min="1" max="1" width="26.8515625" style="23" customWidth="1"/>
    <col min="2" max="15" width="6.28125" style="13" customWidth="1"/>
    <col min="16" max="17" width="7.7109375" style="13" customWidth="1"/>
    <col min="18" max="18" width="26.8515625" style="23" customWidth="1"/>
    <col min="19" max="32" width="6.28125" style="13" customWidth="1"/>
    <col min="33" max="33" width="7.140625" style="13" customWidth="1"/>
    <col min="34" max="34" width="6.421875" style="13" bestFit="1" customWidth="1"/>
    <col min="35" max="35" width="27.28125" style="23" customWidth="1"/>
    <col min="36" max="42" width="4.421875" style="13" customWidth="1"/>
    <col min="43" max="43" width="5.00390625" style="243" customWidth="1"/>
    <col min="44" max="44" width="6.140625" style="13" customWidth="1"/>
    <col min="45" max="45" width="7.00390625" style="13" customWidth="1"/>
    <col min="46" max="46" width="6.00390625" style="13" customWidth="1"/>
    <col min="47" max="48" width="6.28125" style="13" customWidth="1"/>
    <col min="49" max="49" width="6.7109375" style="13" customWidth="1"/>
    <col min="50" max="50" width="6.00390625" style="13" customWidth="1"/>
    <col min="51" max="51" width="6.140625" style="13" customWidth="1"/>
    <col min="52" max="52" width="7.28125" style="13" customWidth="1"/>
    <col min="53" max="53" width="6.140625" style="13" customWidth="1"/>
    <col min="54" max="54" width="6.7109375" style="13" customWidth="1"/>
    <col min="55" max="55" width="5.00390625" style="13" customWidth="1"/>
    <col min="56" max="16384" width="11.421875" style="13" customWidth="1"/>
  </cols>
  <sheetData>
    <row r="1" spans="1:55" ht="12.75">
      <c r="A1" s="24" t="s">
        <v>159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24" t="s">
        <v>152</v>
      </c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24" t="s">
        <v>209</v>
      </c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37"/>
      <c r="BC1" s="37"/>
    </row>
    <row r="2" spans="1:55" ht="12.75">
      <c r="A2" s="24" t="s">
        <v>415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24" t="s">
        <v>415</v>
      </c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24" t="s">
        <v>419</v>
      </c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37"/>
      <c r="BC2" s="37"/>
    </row>
    <row r="3" spans="1:55" ht="12.75">
      <c r="A3" s="24" t="s">
        <v>401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24" t="s">
        <v>401</v>
      </c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24" t="s">
        <v>401</v>
      </c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37"/>
      <c r="BC3" s="37"/>
    </row>
    <row r="4" spans="35:48" ht="12.75">
      <c r="AI4" s="66"/>
      <c r="AJ4" s="243"/>
      <c r="AK4" s="243"/>
      <c r="AL4" s="243"/>
      <c r="AM4" s="243"/>
      <c r="AN4" s="243"/>
      <c r="AO4" s="243"/>
      <c r="AP4" s="243"/>
      <c r="AR4" s="243"/>
      <c r="AS4" s="243"/>
      <c r="AT4" s="243"/>
      <c r="AU4" s="243"/>
      <c r="AV4" s="243"/>
    </row>
    <row r="5" spans="1:54" ht="12.75">
      <c r="A5" s="65" t="s">
        <v>535</v>
      </c>
      <c r="N5" s="37" t="s">
        <v>298</v>
      </c>
      <c r="O5" s="37"/>
      <c r="R5" s="65" t="s">
        <v>535</v>
      </c>
      <c r="AE5" s="37" t="s">
        <v>298</v>
      </c>
      <c r="AF5" s="37"/>
      <c r="AI5" s="65" t="s">
        <v>535</v>
      </c>
      <c r="AY5" s="37"/>
      <c r="BB5" s="37" t="s">
        <v>298</v>
      </c>
    </row>
    <row r="7" spans="1:55" s="496" customFormat="1" ht="16.5" customHeight="1">
      <c r="A7" s="426"/>
      <c r="B7" s="427" t="s">
        <v>283</v>
      </c>
      <c r="C7" s="428"/>
      <c r="D7" s="427" t="s">
        <v>284</v>
      </c>
      <c r="E7" s="428"/>
      <c r="F7" s="427" t="s">
        <v>285</v>
      </c>
      <c r="G7" s="428"/>
      <c r="H7" s="427" t="s">
        <v>286</v>
      </c>
      <c r="I7" s="428"/>
      <c r="J7" s="427" t="s">
        <v>287</v>
      </c>
      <c r="K7" s="428"/>
      <c r="L7" s="427" t="s">
        <v>288</v>
      </c>
      <c r="M7" s="428"/>
      <c r="N7" s="427" t="s">
        <v>289</v>
      </c>
      <c r="O7" s="428"/>
      <c r="P7" s="427" t="s">
        <v>259</v>
      </c>
      <c r="Q7" s="428"/>
      <c r="R7" s="426"/>
      <c r="S7" s="427" t="s">
        <v>283</v>
      </c>
      <c r="T7" s="428"/>
      <c r="U7" s="427" t="s">
        <v>284</v>
      </c>
      <c r="V7" s="428"/>
      <c r="W7" s="427" t="s">
        <v>285</v>
      </c>
      <c r="X7" s="428"/>
      <c r="Y7" s="427" t="s">
        <v>286</v>
      </c>
      <c r="Z7" s="428"/>
      <c r="AA7" s="427" t="s">
        <v>287</v>
      </c>
      <c r="AB7" s="428"/>
      <c r="AC7" s="427" t="s">
        <v>288</v>
      </c>
      <c r="AD7" s="428"/>
      <c r="AE7" s="427" t="s">
        <v>289</v>
      </c>
      <c r="AF7" s="428"/>
      <c r="AG7" s="427" t="s">
        <v>259</v>
      </c>
      <c r="AH7" s="428"/>
      <c r="AI7" s="490"/>
      <c r="AJ7" s="184" t="s">
        <v>569</v>
      </c>
      <c r="AK7" s="491"/>
      <c r="AL7" s="491"/>
      <c r="AM7" s="491"/>
      <c r="AN7" s="491"/>
      <c r="AO7" s="491"/>
      <c r="AP7" s="491"/>
      <c r="AQ7" s="492"/>
      <c r="AR7" s="493" t="s">
        <v>5</v>
      </c>
      <c r="AS7" s="494"/>
      <c r="AT7" s="495"/>
      <c r="AU7" s="412" t="s">
        <v>534</v>
      </c>
      <c r="AV7" s="413"/>
      <c r="AW7" s="411"/>
      <c r="AX7" s="414"/>
      <c r="AY7" s="421"/>
      <c r="AZ7" s="399" t="s">
        <v>385</v>
      </c>
      <c r="BA7" s="412" t="s">
        <v>386</v>
      </c>
      <c r="BB7" s="400"/>
      <c r="BC7" s="417">
        <v>0</v>
      </c>
    </row>
    <row r="8" spans="1:55" s="497" customFormat="1" ht="25.5" customHeight="1">
      <c r="A8" s="228" t="s">
        <v>416</v>
      </c>
      <c r="B8" s="228" t="s">
        <v>532</v>
      </c>
      <c r="C8" s="228" t="s">
        <v>265</v>
      </c>
      <c r="D8" s="228" t="s">
        <v>532</v>
      </c>
      <c r="E8" s="228" t="s">
        <v>265</v>
      </c>
      <c r="F8" s="228" t="s">
        <v>532</v>
      </c>
      <c r="G8" s="228" t="s">
        <v>265</v>
      </c>
      <c r="H8" s="228" t="s">
        <v>532</v>
      </c>
      <c r="I8" s="228" t="s">
        <v>265</v>
      </c>
      <c r="J8" s="228" t="s">
        <v>532</v>
      </c>
      <c r="K8" s="228" t="s">
        <v>265</v>
      </c>
      <c r="L8" s="228" t="s">
        <v>532</v>
      </c>
      <c r="M8" s="228" t="s">
        <v>265</v>
      </c>
      <c r="N8" s="228" t="s">
        <v>532</v>
      </c>
      <c r="O8" s="228" t="s">
        <v>265</v>
      </c>
      <c r="P8" s="228" t="s">
        <v>532</v>
      </c>
      <c r="Q8" s="228" t="s">
        <v>265</v>
      </c>
      <c r="R8" s="228" t="s">
        <v>416</v>
      </c>
      <c r="S8" s="228" t="s">
        <v>532</v>
      </c>
      <c r="T8" s="228" t="s">
        <v>265</v>
      </c>
      <c r="U8" s="228" t="s">
        <v>532</v>
      </c>
      <c r="V8" s="228" t="s">
        <v>265</v>
      </c>
      <c r="W8" s="228" t="s">
        <v>532</v>
      </c>
      <c r="X8" s="228" t="s">
        <v>265</v>
      </c>
      <c r="Y8" s="228" t="s">
        <v>532</v>
      </c>
      <c r="Z8" s="228" t="s">
        <v>265</v>
      </c>
      <c r="AA8" s="228" t="s">
        <v>532</v>
      </c>
      <c r="AB8" s="228" t="s">
        <v>265</v>
      </c>
      <c r="AC8" s="228" t="s">
        <v>532</v>
      </c>
      <c r="AD8" s="228" t="s">
        <v>265</v>
      </c>
      <c r="AE8" s="228" t="s">
        <v>532</v>
      </c>
      <c r="AF8" s="228" t="s">
        <v>265</v>
      </c>
      <c r="AG8" s="228" t="s">
        <v>532</v>
      </c>
      <c r="AH8" s="228" t="s">
        <v>265</v>
      </c>
      <c r="AI8" s="228" t="s">
        <v>416</v>
      </c>
      <c r="AJ8" s="488" t="s">
        <v>283</v>
      </c>
      <c r="AK8" s="488" t="s">
        <v>291</v>
      </c>
      <c r="AL8" s="488" t="s">
        <v>292</v>
      </c>
      <c r="AM8" s="488" t="s">
        <v>293</v>
      </c>
      <c r="AN8" s="488" t="s">
        <v>294</v>
      </c>
      <c r="AO8" s="488" t="s">
        <v>295</v>
      </c>
      <c r="AP8" s="488" t="s">
        <v>296</v>
      </c>
      <c r="AQ8" s="489" t="s">
        <v>259</v>
      </c>
      <c r="AR8" s="498" t="s">
        <v>393</v>
      </c>
      <c r="AS8" s="440" t="s">
        <v>394</v>
      </c>
      <c r="AT8" s="440" t="s">
        <v>392</v>
      </c>
      <c r="AU8" s="377" t="s">
        <v>533</v>
      </c>
      <c r="AV8" s="347" t="s">
        <v>395</v>
      </c>
      <c r="AW8" s="347" t="s">
        <v>276</v>
      </c>
      <c r="AX8" s="347" t="s">
        <v>396</v>
      </c>
      <c r="AY8" s="348" t="s">
        <v>570</v>
      </c>
      <c r="AZ8" s="349" t="s">
        <v>128</v>
      </c>
      <c r="BA8" s="379" t="s">
        <v>143</v>
      </c>
      <c r="BB8" s="349" t="s">
        <v>138</v>
      </c>
      <c r="BC8" s="379" t="s">
        <v>144</v>
      </c>
    </row>
    <row r="9" spans="1:55" ht="12.75">
      <c r="A9" s="7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"/>
      <c r="AJ9" s="225"/>
      <c r="AK9" s="225"/>
      <c r="AL9" s="225"/>
      <c r="AM9" s="225"/>
      <c r="AN9" s="225"/>
      <c r="AO9" s="225"/>
      <c r="AP9" s="225"/>
      <c r="AQ9" s="165"/>
      <c r="AR9" s="221"/>
      <c r="AS9" s="229"/>
      <c r="AT9" s="221"/>
      <c r="AU9" s="219"/>
      <c r="AV9" s="219"/>
      <c r="AW9" s="165"/>
      <c r="AX9" s="219"/>
      <c r="AY9" s="165"/>
      <c r="AZ9" s="221"/>
      <c r="BA9" s="221"/>
      <c r="BB9" s="18"/>
      <c r="BC9" s="119"/>
    </row>
    <row r="10" spans="1:55" ht="12.75">
      <c r="A10" s="9" t="s">
        <v>267</v>
      </c>
      <c r="B10" s="9">
        <f aca="true" t="shared" si="0" ref="B10:Q10">SUM(B12:B30)</f>
        <v>7874</v>
      </c>
      <c r="C10" s="9">
        <f t="shared" si="0"/>
        <v>3980</v>
      </c>
      <c r="D10" s="9">
        <f t="shared" si="0"/>
        <v>2473</v>
      </c>
      <c r="E10" s="9">
        <f t="shared" si="0"/>
        <v>1655</v>
      </c>
      <c r="F10" s="9">
        <f t="shared" si="0"/>
        <v>1254</v>
      </c>
      <c r="G10" s="9">
        <f t="shared" si="0"/>
        <v>419</v>
      </c>
      <c r="H10" s="9">
        <f t="shared" si="0"/>
        <v>2731</v>
      </c>
      <c r="I10" s="9">
        <f t="shared" si="0"/>
        <v>1224</v>
      </c>
      <c r="J10" s="9">
        <f t="shared" si="0"/>
        <v>3317</v>
      </c>
      <c r="K10" s="9">
        <f t="shared" si="0"/>
        <v>2094</v>
      </c>
      <c r="L10" s="9">
        <f t="shared" si="0"/>
        <v>1382</v>
      </c>
      <c r="M10" s="9">
        <f t="shared" si="0"/>
        <v>419</v>
      </c>
      <c r="N10" s="9">
        <f t="shared" si="0"/>
        <v>2531</v>
      </c>
      <c r="O10" s="9">
        <f t="shared" si="0"/>
        <v>1152</v>
      </c>
      <c r="P10" s="9">
        <f t="shared" si="0"/>
        <v>21562</v>
      </c>
      <c r="Q10" s="9">
        <f t="shared" si="0"/>
        <v>10943</v>
      </c>
      <c r="R10" s="9" t="s">
        <v>267</v>
      </c>
      <c r="S10" s="9">
        <f aca="true" t="shared" si="1" ref="S10:AH10">SUM(S12:S30)</f>
        <v>783</v>
      </c>
      <c r="T10" s="9">
        <f t="shared" si="1"/>
        <v>365</v>
      </c>
      <c r="U10" s="9">
        <f t="shared" si="1"/>
        <v>76</v>
      </c>
      <c r="V10" s="9">
        <f t="shared" si="1"/>
        <v>43</v>
      </c>
      <c r="W10" s="9">
        <f t="shared" si="1"/>
        <v>135</v>
      </c>
      <c r="X10" s="9">
        <f t="shared" si="1"/>
        <v>29</v>
      </c>
      <c r="Y10" s="9">
        <f t="shared" si="1"/>
        <v>209</v>
      </c>
      <c r="Z10" s="9">
        <f t="shared" si="1"/>
        <v>81</v>
      </c>
      <c r="AA10" s="9">
        <f t="shared" si="1"/>
        <v>839</v>
      </c>
      <c r="AB10" s="9">
        <f t="shared" si="1"/>
        <v>520</v>
      </c>
      <c r="AC10" s="9">
        <f t="shared" si="1"/>
        <v>426</v>
      </c>
      <c r="AD10" s="9">
        <f t="shared" si="1"/>
        <v>115</v>
      </c>
      <c r="AE10" s="9">
        <f t="shared" si="1"/>
        <v>763</v>
      </c>
      <c r="AF10" s="9">
        <f t="shared" si="1"/>
        <v>330</v>
      </c>
      <c r="AG10" s="9">
        <f t="shared" si="1"/>
        <v>3221</v>
      </c>
      <c r="AH10" s="9">
        <f t="shared" si="1"/>
        <v>1479</v>
      </c>
      <c r="AI10" s="9" t="s">
        <v>267</v>
      </c>
      <c r="AJ10" s="9">
        <f>SUM(AJ12:AJ30)</f>
        <v>163</v>
      </c>
      <c r="AK10" s="9">
        <f aca="true" t="shared" si="2" ref="AK10:BC10">SUM(AK12:AK30)</f>
        <v>60</v>
      </c>
      <c r="AL10" s="9">
        <f t="shared" si="2"/>
        <v>34</v>
      </c>
      <c r="AM10" s="9">
        <f t="shared" si="2"/>
        <v>64</v>
      </c>
      <c r="AN10" s="9">
        <f t="shared" si="2"/>
        <v>72</v>
      </c>
      <c r="AO10" s="9">
        <f t="shared" si="2"/>
        <v>36</v>
      </c>
      <c r="AP10" s="9">
        <f t="shared" si="2"/>
        <v>58</v>
      </c>
      <c r="AQ10" s="9">
        <f t="shared" si="2"/>
        <v>487</v>
      </c>
      <c r="AR10" s="9">
        <f>SUM(AR12:AR30)</f>
        <v>411</v>
      </c>
      <c r="AS10" s="9">
        <f>SUM(AS12:AS30)</f>
        <v>10</v>
      </c>
      <c r="AT10" s="9">
        <f t="shared" si="2"/>
        <v>421</v>
      </c>
      <c r="AU10" s="9">
        <f t="shared" si="2"/>
        <v>1005</v>
      </c>
      <c r="AV10" s="9">
        <f t="shared" si="2"/>
        <v>25</v>
      </c>
      <c r="AW10" s="9">
        <f t="shared" si="2"/>
        <v>3</v>
      </c>
      <c r="AX10" s="9">
        <f t="shared" si="2"/>
        <v>22</v>
      </c>
      <c r="AY10" s="9">
        <f t="shared" si="2"/>
        <v>1055</v>
      </c>
      <c r="AZ10" s="9">
        <f t="shared" si="2"/>
        <v>429</v>
      </c>
      <c r="BA10" s="9">
        <f t="shared" si="2"/>
        <v>31</v>
      </c>
      <c r="BB10" s="9">
        <f t="shared" si="2"/>
        <v>31</v>
      </c>
      <c r="BC10" s="9">
        <f t="shared" si="2"/>
        <v>0</v>
      </c>
    </row>
    <row r="11" spans="1:55" ht="12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9"/>
      <c r="Q11" s="10"/>
      <c r="R11" s="36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9"/>
      <c r="AH11" s="9"/>
      <c r="AI11" s="10"/>
      <c r="AJ11" s="10"/>
      <c r="AK11" s="10"/>
      <c r="AL11" s="10"/>
      <c r="AM11" s="10"/>
      <c r="AN11" s="10"/>
      <c r="AO11" s="10"/>
      <c r="AP11" s="10"/>
      <c r="AQ11" s="244"/>
      <c r="AR11" s="10"/>
      <c r="AT11" s="10"/>
      <c r="AU11" s="10"/>
      <c r="AV11" s="10"/>
      <c r="AW11" s="10"/>
      <c r="AX11" s="10"/>
      <c r="AY11" s="10"/>
      <c r="AZ11" s="10"/>
      <c r="BA11" s="10"/>
      <c r="BB11" s="18"/>
      <c r="BC11" s="18"/>
    </row>
    <row r="12" spans="1:55" ht="15" customHeight="1">
      <c r="A12" s="10" t="s">
        <v>433</v>
      </c>
      <c r="B12" s="10">
        <v>159</v>
      </c>
      <c r="C12" s="10">
        <v>86</v>
      </c>
      <c r="D12" s="10">
        <v>98</v>
      </c>
      <c r="E12" s="10">
        <v>56</v>
      </c>
      <c r="F12" s="10">
        <v>34</v>
      </c>
      <c r="G12" s="10">
        <v>10</v>
      </c>
      <c r="H12" s="10">
        <v>51</v>
      </c>
      <c r="I12" s="10">
        <v>14</v>
      </c>
      <c r="J12" s="10">
        <v>121</v>
      </c>
      <c r="K12" s="10">
        <v>69</v>
      </c>
      <c r="L12" s="10">
        <v>41</v>
      </c>
      <c r="M12" s="10">
        <v>14</v>
      </c>
      <c r="N12" s="10">
        <v>54</v>
      </c>
      <c r="O12" s="10">
        <v>27</v>
      </c>
      <c r="P12" s="9">
        <f aca="true" t="shared" si="3" ref="P12:Q14">B12+D12+F12+H12+J12+L12+N12</f>
        <v>558</v>
      </c>
      <c r="Q12" s="9">
        <f t="shared" si="3"/>
        <v>276</v>
      </c>
      <c r="R12" t="s">
        <v>433</v>
      </c>
      <c r="S12" s="87">
        <v>24</v>
      </c>
      <c r="T12" s="15">
        <v>13</v>
      </c>
      <c r="U12" s="15">
        <v>1</v>
      </c>
      <c r="V12" s="15">
        <v>1</v>
      </c>
      <c r="W12" s="15">
        <v>5</v>
      </c>
      <c r="X12" s="15">
        <v>1</v>
      </c>
      <c r="Y12" s="15">
        <v>3</v>
      </c>
      <c r="Z12" s="15">
        <v>2</v>
      </c>
      <c r="AA12" s="15">
        <v>36</v>
      </c>
      <c r="AB12" s="15">
        <v>16</v>
      </c>
      <c r="AC12" s="15">
        <v>11</v>
      </c>
      <c r="AD12" s="15">
        <v>4</v>
      </c>
      <c r="AE12" s="15">
        <v>11</v>
      </c>
      <c r="AF12" s="15">
        <v>5</v>
      </c>
      <c r="AG12" s="9">
        <f aca="true" t="shared" si="4" ref="AG12:AH14">S12+U12+W12+Y12+AA12+AC12+AE12</f>
        <v>91</v>
      </c>
      <c r="AH12" s="9">
        <f t="shared" si="4"/>
        <v>42</v>
      </c>
      <c r="AI12" s="332" t="s">
        <v>433</v>
      </c>
      <c r="AJ12" s="10">
        <v>4</v>
      </c>
      <c r="AK12" s="10">
        <v>2</v>
      </c>
      <c r="AL12" s="10">
        <v>1</v>
      </c>
      <c r="AM12" s="10">
        <v>1</v>
      </c>
      <c r="AN12" s="10">
        <v>2</v>
      </c>
      <c r="AO12" s="10">
        <v>1</v>
      </c>
      <c r="AP12" s="10">
        <v>1</v>
      </c>
      <c r="AQ12" s="140">
        <f aca="true" t="shared" si="5" ref="AQ12:AQ30">SUM(AJ12:AP12)</f>
        <v>12</v>
      </c>
      <c r="AR12" s="10">
        <v>12</v>
      </c>
      <c r="AS12" s="10">
        <v>0</v>
      </c>
      <c r="AT12" s="10">
        <f aca="true" t="shared" si="6" ref="AT12:AT30">+AR12+AS12</f>
        <v>12</v>
      </c>
      <c r="AU12" s="10">
        <v>24</v>
      </c>
      <c r="AV12" s="10">
        <v>2</v>
      </c>
      <c r="AW12" s="10">
        <v>0</v>
      </c>
      <c r="AX12" s="10">
        <v>0</v>
      </c>
      <c r="AY12" s="10">
        <f>+AU12+AV12+AW12+AX12</f>
        <v>26</v>
      </c>
      <c r="AZ12" s="10">
        <v>10</v>
      </c>
      <c r="BA12" s="10">
        <f>+BB12+BC12</f>
        <v>1</v>
      </c>
      <c r="BB12" s="18">
        <v>1</v>
      </c>
      <c r="BC12" s="18"/>
    </row>
    <row r="13" spans="1:55" ht="15" customHeight="1">
      <c r="A13" s="10" t="s">
        <v>85</v>
      </c>
      <c r="B13" s="10">
        <v>523</v>
      </c>
      <c r="C13" s="10">
        <v>287</v>
      </c>
      <c r="D13" s="10">
        <v>170</v>
      </c>
      <c r="E13" s="10">
        <v>111</v>
      </c>
      <c r="F13" s="10">
        <v>79</v>
      </c>
      <c r="G13" s="10">
        <v>31</v>
      </c>
      <c r="H13" s="10">
        <v>188</v>
      </c>
      <c r="I13" s="10">
        <v>87</v>
      </c>
      <c r="J13" s="10">
        <v>168</v>
      </c>
      <c r="K13" s="10">
        <v>101</v>
      </c>
      <c r="L13" s="10">
        <v>76</v>
      </c>
      <c r="M13" s="10">
        <v>20</v>
      </c>
      <c r="N13" s="10">
        <v>177</v>
      </c>
      <c r="O13" s="10">
        <v>89</v>
      </c>
      <c r="P13" s="9">
        <f t="shared" si="3"/>
        <v>1381</v>
      </c>
      <c r="Q13" s="9">
        <f t="shared" si="3"/>
        <v>726</v>
      </c>
      <c r="R13" t="s">
        <v>85</v>
      </c>
      <c r="S13" s="87">
        <v>34</v>
      </c>
      <c r="T13" s="15">
        <v>12</v>
      </c>
      <c r="U13" s="15">
        <v>2</v>
      </c>
      <c r="V13" s="15">
        <v>2</v>
      </c>
      <c r="W13" s="15">
        <v>3</v>
      </c>
      <c r="X13" s="15">
        <v>1</v>
      </c>
      <c r="Y13" s="15">
        <v>15</v>
      </c>
      <c r="Z13" s="15">
        <v>5</v>
      </c>
      <c r="AA13" s="15">
        <v>51</v>
      </c>
      <c r="AB13" s="15">
        <v>25</v>
      </c>
      <c r="AC13" s="15">
        <v>22</v>
      </c>
      <c r="AD13" s="15">
        <v>2</v>
      </c>
      <c r="AE13" s="15">
        <v>72</v>
      </c>
      <c r="AF13" s="15">
        <v>35</v>
      </c>
      <c r="AG13" s="9">
        <f t="shared" si="4"/>
        <v>199</v>
      </c>
      <c r="AH13" s="9">
        <f t="shared" si="4"/>
        <v>82</v>
      </c>
      <c r="AI13" s="332" t="s">
        <v>85</v>
      </c>
      <c r="AJ13" s="10">
        <v>9</v>
      </c>
      <c r="AK13" s="10">
        <v>4</v>
      </c>
      <c r="AL13" s="10">
        <v>2</v>
      </c>
      <c r="AM13" s="10">
        <v>4</v>
      </c>
      <c r="AN13" s="10">
        <v>3</v>
      </c>
      <c r="AO13" s="10">
        <v>2</v>
      </c>
      <c r="AP13" s="10">
        <v>3</v>
      </c>
      <c r="AQ13" s="140">
        <f t="shared" si="5"/>
        <v>27</v>
      </c>
      <c r="AR13" s="10">
        <v>25</v>
      </c>
      <c r="AS13" s="10">
        <v>0</v>
      </c>
      <c r="AT13" s="10">
        <f t="shared" si="6"/>
        <v>25</v>
      </c>
      <c r="AU13" s="10">
        <v>67</v>
      </c>
      <c r="AV13" s="10">
        <v>0</v>
      </c>
      <c r="AW13" s="10">
        <v>0</v>
      </c>
      <c r="AX13" s="10">
        <v>0</v>
      </c>
      <c r="AY13" s="10">
        <f aca="true" t="shared" si="7" ref="AY13:AY30">+AU13+AV13+AW13+AX13</f>
        <v>67</v>
      </c>
      <c r="AZ13" s="10">
        <v>30</v>
      </c>
      <c r="BA13" s="10">
        <f aca="true" t="shared" si="8" ref="BA13:BA30">+BB13+BC13</f>
        <v>3</v>
      </c>
      <c r="BB13" s="18">
        <v>3</v>
      </c>
      <c r="BC13" s="18"/>
    </row>
    <row r="14" spans="1:55" ht="15" customHeight="1">
      <c r="A14" s="10" t="s">
        <v>434</v>
      </c>
      <c r="B14" s="10">
        <v>104</v>
      </c>
      <c r="C14" s="10">
        <v>50</v>
      </c>
      <c r="D14" s="10">
        <v>20</v>
      </c>
      <c r="E14" s="10">
        <v>6</v>
      </c>
      <c r="F14" s="10">
        <v>0</v>
      </c>
      <c r="G14" s="10">
        <v>0</v>
      </c>
      <c r="H14" s="10">
        <v>25</v>
      </c>
      <c r="I14" s="10">
        <v>8</v>
      </c>
      <c r="J14" s="10">
        <v>40</v>
      </c>
      <c r="K14" s="10">
        <v>18</v>
      </c>
      <c r="L14" s="10">
        <v>0</v>
      </c>
      <c r="M14" s="10">
        <v>0</v>
      </c>
      <c r="N14" s="10">
        <v>15</v>
      </c>
      <c r="O14" s="10">
        <v>8</v>
      </c>
      <c r="P14" s="9">
        <f t="shared" si="3"/>
        <v>204</v>
      </c>
      <c r="Q14" s="9">
        <f t="shared" si="3"/>
        <v>90</v>
      </c>
      <c r="R14" t="s">
        <v>434</v>
      </c>
      <c r="S14" s="87">
        <v>9</v>
      </c>
      <c r="T14" s="15">
        <v>7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9</v>
      </c>
      <c r="AB14" s="15">
        <v>5</v>
      </c>
      <c r="AC14" s="15">
        <v>0</v>
      </c>
      <c r="AD14" s="15">
        <v>0</v>
      </c>
      <c r="AE14" s="15">
        <v>3</v>
      </c>
      <c r="AF14" s="15">
        <v>2</v>
      </c>
      <c r="AG14" s="9">
        <f t="shared" si="4"/>
        <v>21</v>
      </c>
      <c r="AH14" s="9">
        <f t="shared" si="4"/>
        <v>14</v>
      </c>
      <c r="AI14" s="332" t="s">
        <v>434</v>
      </c>
      <c r="AJ14" s="10">
        <v>2</v>
      </c>
      <c r="AK14" s="10">
        <v>1</v>
      </c>
      <c r="AL14" s="10">
        <v>0</v>
      </c>
      <c r="AM14" s="10">
        <v>1</v>
      </c>
      <c r="AN14" s="10">
        <v>1</v>
      </c>
      <c r="AO14" s="10">
        <v>0</v>
      </c>
      <c r="AP14" s="10">
        <v>1</v>
      </c>
      <c r="AQ14" s="140">
        <f t="shared" si="5"/>
        <v>6</v>
      </c>
      <c r="AR14" s="10">
        <v>6</v>
      </c>
      <c r="AS14" s="10">
        <v>0</v>
      </c>
      <c r="AT14" s="10">
        <f t="shared" si="6"/>
        <v>6</v>
      </c>
      <c r="AU14" s="10">
        <v>16</v>
      </c>
      <c r="AV14" s="10">
        <v>0</v>
      </c>
      <c r="AW14" s="10">
        <v>0</v>
      </c>
      <c r="AX14" s="10">
        <v>1</v>
      </c>
      <c r="AY14" s="10">
        <f t="shared" si="7"/>
        <v>17</v>
      </c>
      <c r="AZ14" s="10">
        <v>2</v>
      </c>
      <c r="BA14" s="10">
        <f t="shared" si="8"/>
        <v>1</v>
      </c>
      <c r="BB14" s="18">
        <v>1</v>
      </c>
      <c r="BC14" s="18"/>
    </row>
    <row r="15" spans="1:55" ht="15" customHeight="1">
      <c r="A15" s="10" t="s">
        <v>435</v>
      </c>
      <c r="B15" s="10">
        <v>241</v>
      </c>
      <c r="C15" s="10">
        <v>126</v>
      </c>
      <c r="D15" s="10">
        <v>78</v>
      </c>
      <c r="E15" s="10">
        <v>39</v>
      </c>
      <c r="F15" s="10">
        <v>30</v>
      </c>
      <c r="G15" s="10">
        <v>15</v>
      </c>
      <c r="H15" s="10">
        <v>29</v>
      </c>
      <c r="I15" s="10">
        <v>14</v>
      </c>
      <c r="J15" s="10">
        <v>52</v>
      </c>
      <c r="K15" s="10">
        <v>36</v>
      </c>
      <c r="L15" s="10">
        <v>8</v>
      </c>
      <c r="M15" s="10">
        <v>2</v>
      </c>
      <c r="N15" s="10">
        <v>25</v>
      </c>
      <c r="O15" s="10">
        <v>11</v>
      </c>
      <c r="P15" s="9">
        <f aca="true" t="shared" si="9" ref="P15:P30">B15+D15+F15+H15+J15+L15+N15</f>
        <v>463</v>
      </c>
      <c r="Q15" s="9">
        <f aca="true" t="shared" si="10" ref="Q15:Q30">C15+E15+G15+I15+K15+M15+O15</f>
        <v>243</v>
      </c>
      <c r="R15" t="s">
        <v>435</v>
      </c>
      <c r="S15" s="87">
        <v>42</v>
      </c>
      <c r="T15" s="15">
        <v>21</v>
      </c>
      <c r="U15" s="15">
        <v>4</v>
      </c>
      <c r="V15" s="15">
        <v>1</v>
      </c>
      <c r="W15" s="15">
        <v>18</v>
      </c>
      <c r="X15" s="15">
        <v>8</v>
      </c>
      <c r="Y15" s="15">
        <v>9</v>
      </c>
      <c r="Z15" s="15">
        <v>4</v>
      </c>
      <c r="AA15" s="15">
        <v>12</v>
      </c>
      <c r="AB15" s="15">
        <v>9</v>
      </c>
      <c r="AC15" s="15">
        <v>1</v>
      </c>
      <c r="AD15" s="15">
        <v>0</v>
      </c>
      <c r="AE15" s="15">
        <v>7</v>
      </c>
      <c r="AF15" s="15">
        <v>6</v>
      </c>
      <c r="AG15" s="9">
        <f aca="true" t="shared" si="11" ref="AG15:AG21">S15+U15+W15+Y15+AA15+AC15+AE15</f>
        <v>93</v>
      </c>
      <c r="AH15" s="9">
        <f aca="true" t="shared" si="12" ref="AH15:AH21">T15+V15+X15+Z15+AB15+AD15+AF15</f>
        <v>49</v>
      </c>
      <c r="AI15" s="10" t="s">
        <v>435</v>
      </c>
      <c r="AJ15" s="10">
        <v>5</v>
      </c>
      <c r="AK15" s="10">
        <v>2</v>
      </c>
      <c r="AL15" s="10">
        <v>1</v>
      </c>
      <c r="AM15" s="10">
        <v>1</v>
      </c>
      <c r="AN15" s="10">
        <v>2</v>
      </c>
      <c r="AO15" s="10">
        <v>1</v>
      </c>
      <c r="AP15" s="10">
        <v>1</v>
      </c>
      <c r="AQ15" s="140">
        <f t="shared" si="5"/>
        <v>13</v>
      </c>
      <c r="AR15" s="10">
        <v>12</v>
      </c>
      <c r="AS15" s="10">
        <v>1</v>
      </c>
      <c r="AT15" s="10">
        <f t="shared" si="6"/>
        <v>13</v>
      </c>
      <c r="AU15" s="10">
        <v>20</v>
      </c>
      <c r="AV15" s="10">
        <v>3</v>
      </c>
      <c r="AW15" s="10">
        <v>0</v>
      </c>
      <c r="AX15" s="10">
        <v>0</v>
      </c>
      <c r="AY15" s="10">
        <f t="shared" si="7"/>
        <v>23</v>
      </c>
      <c r="AZ15" s="10">
        <v>13</v>
      </c>
      <c r="BA15" s="10">
        <f t="shared" si="8"/>
        <v>2</v>
      </c>
      <c r="BB15" s="18">
        <v>2</v>
      </c>
      <c r="BC15" s="18"/>
    </row>
    <row r="16" spans="1:55" ht="15" customHeight="1">
      <c r="A16" s="10" t="s">
        <v>436</v>
      </c>
      <c r="B16" s="10">
        <v>82</v>
      </c>
      <c r="C16" s="10">
        <v>30</v>
      </c>
      <c r="D16" s="10">
        <v>43</v>
      </c>
      <c r="E16" s="10">
        <v>25</v>
      </c>
      <c r="F16" s="10">
        <v>0</v>
      </c>
      <c r="G16" s="10">
        <v>0</v>
      </c>
      <c r="H16" s="10">
        <v>38</v>
      </c>
      <c r="I16" s="10">
        <v>20</v>
      </c>
      <c r="J16" s="10">
        <v>42</v>
      </c>
      <c r="K16" s="10">
        <v>26</v>
      </c>
      <c r="L16" s="10">
        <v>0</v>
      </c>
      <c r="M16" s="10">
        <v>0</v>
      </c>
      <c r="N16" s="10">
        <v>27</v>
      </c>
      <c r="O16" s="10">
        <v>7</v>
      </c>
      <c r="P16" s="9">
        <f t="shared" si="9"/>
        <v>232</v>
      </c>
      <c r="Q16" s="9">
        <f t="shared" si="10"/>
        <v>108</v>
      </c>
      <c r="R16" t="s">
        <v>436</v>
      </c>
      <c r="S16" s="87">
        <v>14</v>
      </c>
      <c r="T16" s="15">
        <v>3</v>
      </c>
      <c r="U16" s="15">
        <v>2</v>
      </c>
      <c r="V16" s="15">
        <v>0</v>
      </c>
      <c r="W16" s="15">
        <v>0</v>
      </c>
      <c r="X16" s="15">
        <v>0</v>
      </c>
      <c r="Y16" s="15">
        <v>1</v>
      </c>
      <c r="Z16" s="15">
        <v>0</v>
      </c>
      <c r="AA16" s="15">
        <v>14</v>
      </c>
      <c r="AB16" s="15">
        <v>10</v>
      </c>
      <c r="AC16" s="15">
        <v>0</v>
      </c>
      <c r="AD16" s="15">
        <v>0</v>
      </c>
      <c r="AE16" s="15">
        <v>12</v>
      </c>
      <c r="AF16" s="15">
        <v>4</v>
      </c>
      <c r="AG16" s="9">
        <f t="shared" si="11"/>
        <v>43</v>
      </c>
      <c r="AH16" s="9">
        <f t="shared" si="12"/>
        <v>17</v>
      </c>
      <c r="AI16" s="10" t="s">
        <v>436</v>
      </c>
      <c r="AJ16" s="10">
        <v>2</v>
      </c>
      <c r="AK16" s="10">
        <v>1</v>
      </c>
      <c r="AL16" s="10">
        <v>0</v>
      </c>
      <c r="AM16" s="10">
        <v>1</v>
      </c>
      <c r="AN16" s="10">
        <v>1</v>
      </c>
      <c r="AO16" s="10">
        <v>0</v>
      </c>
      <c r="AP16" s="10">
        <v>1</v>
      </c>
      <c r="AQ16" s="140">
        <f t="shared" si="5"/>
        <v>6</v>
      </c>
      <c r="AR16" s="10">
        <v>5</v>
      </c>
      <c r="AS16" s="10">
        <v>0</v>
      </c>
      <c r="AT16" s="10">
        <f t="shared" si="6"/>
        <v>5</v>
      </c>
      <c r="AU16" s="10">
        <v>15</v>
      </c>
      <c r="AV16" s="10">
        <v>0</v>
      </c>
      <c r="AW16" s="10">
        <v>0</v>
      </c>
      <c r="AX16" s="10">
        <v>0</v>
      </c>
      <c r="AY16" s="10">
        <f t="shared" si="7"/>
        <v>15</v>
      </c>
      <c r="AZ16" s="10">
        <v>6</v>
      </c>
      <c r="BA16" s="10">
        <f t="shared" si="8"/>
        <v>1</v>
      </c>
      <c r="BB16" s="18">
        <v>1</v>
      </c>
      <c r="BC16" s="18"/>
    </row>
    <row r="17" spans="1:55" ht="15" customHeight="1">
      <c r="A17" s="332" t="s">
        <v>437</v>
      </c>
      <c r="B17" s="10">
        <v>289</v>
      </c>
      <c r="C17" s="10">
        <v>149</v>
      </c>
      <c r="D17" s="10">
        <v>105</v>
      </c>
      <c r="E17" s="10">
        <v>71</v>
      </c>
      <c r="F17" s="10">
        <v>42</v>
      </c>
      <c r="G17" s="10">
        <v>9</v>
      </c>
      <c r="H17" s="10">
        <v>184</v>
      </c>
      <c r="I17" s="10">
        <v>75</v>
      </c>
      <c r="J17" s="10">
        <v>160</v>
      </c>
      <c r="K17" s="10">
        <v>104</v>
      </c>
      <c r="L17" s="10">
        <v>22</v>
      </c>
      <c r="M17" s="10">
        <v>5</v>
      </c>
      <c r="N17" s="10">
        <v>153</v>
      </c>
      <c r="O17" s="10">
        <v>65</v>
      </c>
      <c r="P17" s="9">
        <f t="shared" si="9"/>
        <v>955</v>
      </c>
      <c r="Q17" s="9">
        <f t="shared" si="10"/>
        <v>478</v>
      </c>
      <c r="R17" s="499" t="s">
        <v>437</v>
      </c>
      <c r="S17" s="87">
        <v>14</v>
      </c>
      <c r="T17" s="15">
        <v>9</v>
      </c>
      <c r="U17" s="15">
        <v>1</v>
      </c>
      <c r="V17" s="15">
        <v>0</v>
      </c>
      <c r="W17" s="15">
        <v>8</v>
      </c>
      <c r="X17" s="15">
        <v>1</v>
      </c>
      <c r="Y17" s="15">
        <v>12</v>
      </c>
      <c r="Z17" s="15">
        <v>9</v>
      </c>
      <c r="AA17" s="15">
        <v>14</v>
      </c>
      <c r="AB17" s="15">
        <v>9</v>
      </c>
      <c r="AC17" s="15">
        <v>2</v>
      </c>
      <c r="AD17" s="15">
        <v>0</v>
      </c>
      <c r="AE17" s="15">
        <v>27</v>
      </c>
      <c r="AF17" s="15">
        <v>19</v>
      </c>
      <c r="AG17" s="9">
        <f t="shared" si="11"/>
        <v>78</v>
      </c>
      <c r="AH17" s="9">
        <f t="shared" si="12"/>
        <v>47</v>
      </c>
      <c r="AI17" s="332" t="s">
        <v>437</v>
      </c>
      <c r="AJ17" s="10">
        <v>7</v>
      </c>
      <c r="AK17" s="10">
        <v>3</v>
      </c>
      <c r="AL17" s="10">
        <v>1</v>
      </c>
      <c r="AM17" s="10">
        <v>5</v>
      </c>
      <c r="AN17" s="10">
        <v>4</v>
      </c>
      <c r="AO17" s="10">
        <v>1</v>
      </c>
      <c r="AP17" s="10">
        <v>4</v>
      </c>
      <c r="AQ17" s="140">
        <f t="shared" si="5"/>
        <v>25</v>
      </c>
      <c r="AR17" s="10">
        <v>18</v>
      </c>
      <c r="AS17" s="10">
        <v>0</v>
      </c>
      <c r="AT17" s="10">
        <f t="shared" si="6"/>
        <v>18</v>
      </c>
      <c r="AU17" s="10">
        <v>53</v>
      </c>
      <c r="AV17" s="10">
        <v>0</v>
      </c>
      <c r="AW17" s="10">
        <v>0</v>
      </c>
      <c r="AX17" s="10">
        <v>0</v>
      </c>
      <c r="AY17" s="10">
        <f t="shared" si="7"/>
        <v>53</v>
      </c>
      <c r="AZ17" s="10">
        <v>20</v>
      </c>
      <c r="BA17" s="10">
        <f t="shared" si="8"/>
        <v>2</v>
      </c>
      <c r="BB17" s="18">
        <v>2</v>
      </c>
      <c r="BC17" s="18"/>
    </row>
    <row r="18" spans="1:55" ht="15" customHeight="1">
      <c r="A18" s="332" t="s">
        <v>9</v>
      </c>
      <c r="B18" s="10">
        <v>250</v>
      </c>
      <c r="C18" s="10">
        <v>138</v>
      </c>
      <c r="D18" s="10">
        <v>61</v>
      </c>
      <c r="E18" s="10">
        <v>42</v>
      </c>
      <c r="F18" s="10">
        <v>49</v>
      </c>
      <c r="G18" s="10">
        <v>16</v>
      </c>
      <c r="H18" s="10">
        <v>60</v>
      </c>
      <c r="I18" s="10">
        <v>30</v>
      </c>
      <c r="J18" s="10">
        <v>114</v>
      </c>
      <c r="K18" s="10">
        <v>71</v>
      </c>
      <c r="L18" s="10">
        <v>71</v>
      </c>
      <c r="M18" s="10">
        <v>26</v>
      </c>
      <c r="N18" s="10">
        <v>55</v>
      </c>
      <c r="O18" s="10">
        <v>29</v>
      </c>
      <c r="P18" s="9">
        <f t="shared" si="9"/>
        <v>660</v>
      </c>
      <c r="Q18" s="9">
        <f t="shared" si="10"/>
        <v>352</v>
      </c>
      <c r="R18" s="499" t="s">
        <v>9</v>
      </c>
      <c r="S18" s="87">
        <v>6</v>
      </c>
      <c r="T18" s="15">
        <v>3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20</v>
      </c>
      <c r="AB18" s="15">
        <v>13</v>
      </c>
      <c r="AC18" s="15">
        <v>22</v>
      </c>
      <c r="AD18" s="15">
        <v>13</v>
      </c>
      <c r="AE18" s="15">
        <v>14</v>
      </c>
      <c r="AF18" s="15">
        <v>5</v>
      </c>
      <c r="AG18" s="9">
        <f t="shared" si="11"/>
        <v>62</v>
      </c>
      <c r="AH18" s="9">
        <f t="shared" si="12"/>
        <v>34</v>
      </c>
      <c r="AI18" s="332" t="s">
        <v>9</v>
      </c>
      <c r="AJ18" s="10">
        <v>5</v>
      </c>
      <c r="AK18" s="10">
        <v>1</v>
      </c>
      <c r="AL18" s="10">
        <v>1</v>
      </c>
      <c r="AM18" s="10">
        <v>1</v>
      </c>
      <c r="AN18" s="10">
        <v>3</v>
      </c>
      <c r="AO18" s="10">
        <v>1</v>
      </c>
      <c r="AP18" s="10">
        <v>1</v>
      </c>
      <c r="AQ18" s="140">
        <f t="shared" si="5"/>
        <v>13</v>
      </c>
      <c r="AR18" s="10">
        <v>10</v>
      </c>
      <c r="AS18" s="10">
        <v>0</v>
      </c>
      <c r="AT18" s="10">
        <f t="shared" si="6"/>
        <v>10</v>
      </c>
      <c r="AU18" s="10">
        <v>36</v>
      </c>
      <c r="AV18" s="10">
        <v>1</v>
      </c>
      <c r="AW18" s="10">
        <v>0</v>
      </c>
      <c r="AX18" s="10">
        <v>0</v>
      </c>
      <c r="AY18" s="10">
        <f t="shared" si="7"/>
        <v>37</v>
      </c>
      <c r="AZ18" s="10">
        <v>16</v>
      </c>
      <c r="BA18" s="10">
        <f t="shared" si="8"/>
        <v>1</v>
      </c>
      <c r="BB18" s="18">
        <v>1</v>
      </c>
      <c r="BC18" s="18"/>
    </row>
    <row r="19" spans="1:55" ht="15" customHeight="1">
      <c r="A19" s="332" t="s">
        <v>380</v>
      </c>
      <c r="B19" s="10">
        <v>3891</v>
      </c>
      <c r="C19" s="10">
        <v>2009</v>
      </c>
      <c r="D19" s="10">
        <v>1281</v>
      </c>
      <c r="E19" s="10">
        <v>916</v>
      </c>
      <c r="F19" s="10">
        <v>735</v>
      </c>
      <c r="G19" s="10">
        <v>244</v>
      </c>
      <c r="H19" s="10">
        <v>1355</v>
      </c>
      <c r="I19" s="10">
        <v>632</v>
      </c>
      <c r="J19" s="10">
        <v>1675</v>
      </c>
      <c r="K19" s="10">
        <v>1081</v>
      </c>
      <c r="L19" s="10">
        <v>863</v>
      </c>
      <c r="M19" s="10">
        <v>276</v>
      </c>
      <c r="N19" s="10">
        <v>1369</v>
      </c>
      <c r="O19" s="10">
        <v>650</v>
      </c>
      <c r="P19" s="9">
        <f t="shared" si="9"/>
        <v>11169</v>
      </c>
      <c r="Q19" s="9">
        <f t="shared" si="10"/>
        <v>5808</v>
      </c>
      <c r="R19" s="499" t="s">
        <v>380</v>
      </c>
      <c r="S19" s="87">
        <v>451</v>
      </c>
      <c r="T19" s="15">
        <v>207</v>
      </c>
      <c r="U19" s="15">
        <v>44</v>
      </c>
      <c r="V19" s="15">
        <v>24</v>
      </c>
      <c r="W19" s="15">
        <v>65</v>
      </c>
      <c r="X19" s="15">
        <v>13</v>
      </c>
      <c r="Y19" s="15">
        <v>90</v>
      </c>
      <c r="Z19" s="15">
        <v>39</v>
      </c>
      <c r="AA19" s="15">
        <v>434</v>
      </c>
      <c r="AB19" s="15">
        <v>278</v>
      </c>
      <c r="AC19" s="15">
        <v>286</v>
      </c>
      <c r="AD19" s="15">
        <v>72</v>
      </c>
      <c r="AE19" s="15">
        <v>404</v>
      </c>
      <c r="AF19" s="15">
        <v>170</v>
      </c>
      <c r="AG19" s="9">
        <f t="shared" si="11"/>
        <v>1774</v>
      </c>
      <c r="AH19" s="9">
        <f t="shared" si="12"/>
        <v>803</v>
      </c>
      <c r="AI19" s="332" t="s">
        <v>380</v>
      </c>
      <c r="AJ19" s="10">
        <v>79</v>
      </c>
      <c r="AK19" s="10">
        <v>29</v>
      </c>
      <c r="AL19" s="10">
        <v>17</v>
      </c>
      <c r="AM19" s="10">
        <v>30</v>
      </c>
      <c r="AN19" s="10">
        <v>34</v>
      </c>
      <c r="AO19" s="10">
        <v>19</v>
      </c>
      <c r="AP19" s="10">
        <v>29</v>
      </c>
      <c r="AQ19" s="140">
        <f t="shared" si="5"/>
        <v>237</v>
      </c>
      <c r="AR19" s="10">
        <v>188</v>
      </c>
      <c r="AS19" s="10">
        <v>1</v>
      </c>
      <c r="AT19" s="10">
        <f t="shared" si="6"/>
        <v>189</v>
      </c>
      <c r="AU19" s="10">
        <v>507</v>
      </c>
      <c r="AV19" s="10">
        <v>6</v>
      </c>
      <c r="AW19" s="10">
        <v>1</v>
      </c>
      <c r="AX19" s="10">
        <v>16</v>
      </c>
      <c r="AY19" s="10">
        <f t="shared" si="7"/>
        <v>530</v>
      </c>
      <c r="AZ19" s="10">
        <v>222</v>
      </c>
      <c r="BA19" s="10">
        <f t="shared" si="8"/>
        <v>6</v>
      </c>
      <c r="BB19" s="18">
        <v>6</v>
      </c>
      <c r="BC19" s="18"/>
    </row>
    <row r="20" spans="1:55" ht="15" customHeight="1">
      <c r="A20" s="10" t="s">
        <v>92</v>
      </c>
      <c r="B20" s="10">
        <v>209</v>
      </c>
      <c r="C20" s="10">
        <v>96</v>
      </c>
      <c r="D20" s="10">
        <v>29</v>
      </c>
      <c r="E20" s="10">
        <v>10</v>
      </c>
      <c r="F20" s="10">
        <v>48</v>
      </c>
      <c r="G20" s="10">
        <v>9</v>
      </c>
      <c r="H20" s="10">
        <v>53</v>
      </c>
      <c r="I20" s="10">
        <v>24</v>
      </c>
      <c r="J20" s="10">
        <v>53</v>
      </c>
      <c r="K20" s="10">
        <v>30</v>
      </c>
      <c r="L20" s="10">
        <v>30</v>
      </c>
      <c r="M20" s="10">
        <v>7</v>
      </c>
      <c r="N20" s="10">
        <v>49</v>
      </c>
      <c r="O20" s="10">
        <v>19</v>
      </c>
      <c r="P20" s="9">
        <f t="shared" si="9"/>
        <v>471</v>
      </c>
      <c r="Q20" s="9">
        <f t="shared" si="10"/>
        <v>195</v>
      </c>
      <c r="R20" t="s">
        <v>92</v>
      </c>
      <c r="S20" s="87">
        <v>25</v>
      </c>
      <c r="T20" s="15">
        <v>14</v>
      </c>
      <c r="U20" s="15">
        <v>3</v>
      </c>
      <c r="V20" s="15">
        <v>2</v>
      </c>
      <c r="W20" s="15">
        <v>1</v>
      </c>
      <c r="X20" s="15">
        <v>0</v>
      </c>
      <c r="Y20" s="15">
        <v>4</v>
      </c>
      <c r="Z20" s="15">
        <v>0</v>
      </c>
      <c r="AA20" s="15">
        <v>12</v>
      </c>
      <c r="AB20" s="15">
        <v>8</v>
      </c>
      <c r="AC20" s="15">
        <v>10</v>
      </c>
      <c r="AD20" s="15">
        <v>4</v>
      </c>
      <c r="AE20" s="15">
        <v>13</v>
      </c>
      <c r="AF20" s="15">
        <v>3</v>
      </c>
      <c r="AG20" s="9">
        <f t="shared" si="11"/>
        <v>68</v>
      </c>
      <c r="AH20" s="9">
        <f t="shared" si="12"/>
        <v>31</v>
      </c>
      <c r="AI20" s="10" t="s">
        <v>92</v>
      </c>
      <c r="AJ20" s="10">
        <v>4</v>
      </c>
      <c r="AK20" s="10">
        <v>1</v>
      </c>
      <c r="AL20" s="10">
        <v>1</v>
      </c>
      <c r="AM20" s="10">
        <v>1</v>
      </c>
      <c r="AN20" s="10">
        <v>1</v>
      </c>
      <c r="AO20" s="10">
        <v>1</v>
      </c>
      <c r="AP20" s="10">
        <v>1</v>
      </c>
      <c r="AQ20" s="140">
        <f t="shared" si="5"/>
        <v>10</v>
      </c>
      <c r="AR20" s="10">
        <v>10</v>
      </c>
      <c r="AS20" s="10">
        <v>0</v>
      </c>
      <c r="AT20" s="10">
        <f t="shared" si="6"/>
        <v>10</v>
      </c>
      <c r="AU20" s="10">
        <v>18</v>
      </c>
      <c r="AV20" s="10">
        <v>1</v>
      </c>
      <c r="AW20" s="10">
        <v>0</v>
      </c>
      <c r="AX20" s="10">
        <v>0</v>
      </c>
      <c r="AY20" s="10">
        <f t="shared" si="7"/>
        <v>19</v>
      </c>
      <c r="AZ20" s="10">
        <v>5</v>
      </c>
      <c r="BA20" s="10">
        <f t="shared" si="8"/>
        <v>1</v>
      </c>
      <c r="BB20" s="18">
        <v>1</v>
      </c>
      <c r="BC20" s="18"/>
    </row>
    <row r="21" spans="1:55" ht="15" customHeight="1">
      <c r="A21" s="10" t="s">
        <v>438</v>
      </c>
      <c r="B21" s="10">
        <v>590</v>
      </c>
      <c r="C21" s="10">
        <v>298</v>
      </c>
      <c r="D21" s="10">
        <v>144</v>
      </c>
      <c r="E21" s="10">
        <v>85</v>
      </c>
      <c r="F21" s="10">
        <v>33</v>
      </c>
      <c r="G21" s="10">
        <v>33</v>
      </c>
      <c r="H21" s="10">
        <v>177</v>
      </c>
      <c r="I21" s="10">
        <v>88</v>
      </c>
      <c r="J21" s="10">
        <v>252</v>
      </c>
      <c r="K21" s="10">
        <v>159</v>
      </c>
      <c r="L21" s="10">
        <v>128</v>
      </c>
      <c r="M21" s="10">
        <v>34</v>
      </c>
      <c r="N21" s="10">
        <v>242</v>
      </c>
      <c r="O21" s="10">
        <v>110</v>
      </c>
      <c r="P21" s="9">
        <f t="shared" si="9"/>
        <v>1566</v>
      </c>
      <c r="Q21" s="9">
        <f t="shared" si="10"/>
        <v>807</v>
      </c>
      <c r="R21" t="s">
        <v>438</v>
      </c>
      <c r="S21" s="87">
        <v>62</v>
      </c>
      <c r="T21" s="15">
        <v>35</v>
      </c>
      <c r="U21" s="15">
        <v>8</v>
      </c>
      <c r="V21" s="15">
        <v>5</v>
      </c>
      <c r="W21" s="15">
        <v>12</v>
      </c>
      <c r="X21" s="15">
        <v>1</v>
      </c>
      <c r="Y21" s="15">
        <v>9</v>
      </c>
      <c r="Z21" s="15">
        <v>1</v>
      </c>
      <c r="AA21" s="15">
        <v>73</v>
      </c>
      <c r="AB21" s="15">
        <v>49</v>
      </c>
      <c r="AC21" s="15">
        <v>40</v>
      </c>
      <c r="AD21" s="15">
        <v>11</v>
      </c>
      <c r="AE21" s="15">
        <v>73</v>
      </c>
      <c r="AF21" s="15">
        <v>35</v>
      </c>
      <c r="AG21" s="9">
        <f t="shared" si="11"/>
        <v>277</v>
      </c>
      <c r="AH21" s="9">
        <f t="shared" si="12"/>
        <v>137</v>
      </c>
      <c r="AI21" s="10" t="s">
        <v>438</v>
      </c>
      <c r="AJ21" s="10">
        <v>11</v>
      </c>
      <c r="AK21" s="10">
        <v>3</v>
      </c>
      <c r="AL21" s="10">
        <v>2</v>
      </c>
      <c r="AM21" s="10">
        <v>4</v>
      </c>
      <c r="AN21" s="10">
        <v>5</v>
      </c>
      <c r="AO21" s="10">
        <v>3</v>
      </c>
      <c r="AP21" s="10">
        <v>5</v>
      </c>
      <c r="AQ21" s="140">
        <f t="shared" si="5"/>
        <v>33</v>
      </c>
      <c r="AR21" s="10">
        <v>33</v>
      </c>
      <c r="AS21" s="10">
        <v>0</v>
      </c>
      <c r="AT21" s="10">
        <f t="shared" si="6"/>
        <v>33</v>
      </c>
      <c r="AU21" s="10">
        <v>70</v>
      </c>
      <c r="AV21" s="10">
        <v>0</v>
      </c>
      <c r="AW21" s="10">
        <v>0</v>
      </c>
      <c r="AX21" s="10">
        <v>0</v>
      </c>
      <c r="AY21" s="10">
        <f t="shared" si="7"/>
        <v>70</v>
      </c>
      <c r="AZ21" s="10">
        <v>33</v>
      </c>
      <c r="BA21" s="10">
        <f t="shared" si="8"/>
        <v>1</v>
      </c>
      <c r="BB21" s="18">
        <v>1</v>
      </c>
      <c r="BC21" s="18"/>
    </row>
    <row r="22" spans="1:55" ht="15" customHeight="1">
      <c r="A22" s="10" t="s">
        <v>94</v>
      </c>
      <c r="B22" s="10">
        <v>52</v>
      </c>
      <c r="C22" s="10">
        <v>20</v>
      </c>
      <c r="D22" s="10">
        <v>0</v>
      </c>
      <c r="E22" s="10">
        <v>0</v>
      </c>
      <c r="F22" s="10">
        <v>12</v>
      </c>
      <c r="G22" s="10">
        <v>5</v>
      </c>
      <c r="H22" s="10">
        <v>15</v>
      </c>
      <c r="I22" s="10">
        <v>3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9">
        <f t="shared" si="9"/>
        <v>79</v>
      </c>
      <c r="Q22" s="9">
        <f t="shared" si="10"/>
        <v>28</v>
      </c>
      <c r="R22" t="s">
        <v>94</v>
      </c>
      <c r="S22" s="87">
        <v>3</v>
      </c>
      <c r="T22" s="15">
        <v>1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9"/>
      <c r="AH22" s="9"/>
      <c r="AI22" s="10" t="s">
        <v>94</v>
      </c>
      <c r="AJ22" s="10">
        <v>2</v>
      </c>
      <c r="AK22" s="10">
        <v>0</v>
      </c>
      <c r="AL22" s="10">
        <v>1</v>
      </c>
      <c r="AM22" s="10">
        <v>1</v>
      </c>
      <c r="AN22" s="10">
        <v>0</v>
      </c>
      <c r="AO22" s="10">
        <v>0</v>
      </c>
      <c r="AP22" s="10">
        <v>0</v>
      </c>
      <c r="AQ22" s="140">
        <f t="shared" si="5"/>
        <v>4</v>
      </c>
      <c r="AR22" s="10">
        <v>0</v>
      </c>
      <c r="AS22" s="10">
        <v>3</v>
      </c>
      <c r="AT22" s="10">
        <f t="shared" si="6"/>
        <v>3</v>
      </c>
      <c r="AU22" s="10">
        <v>6</v>
      </c>
      <c r="AV22" s="10">
        <v>0</v>
      </c>
      <c r="AW22" s="10">
        <v>0</v>
      </c>
      <c r="AX22" s="10">
        <v>0</v>
      </c>
      <c r="AY22" s="10">
        <f t="shared" si="7"/>
        <v>6</v>
      </c>
      <c r="AZ22" s="10">
        <v>0</v>
      </c>
      <c r="BA22" s="10">
        <f t="shared" si="8"/>
        <v>1</v>
      </c>
      <c r="BB22" s="18">
        <v>1</v>
      </c>
      <c r="BC22" s="18"/>
    </row>
    <row r="23" spans="1:55" ht="15" customHeight="1">
      <c r="A23" s="10" t="s">
        <v>95</v>
      </c>
      <c r="B23" s="10">
        <v>254</v>
      </c>
      <c r="C23" s="10">
        <v>126</v>
      </c>
      <c r="D23" s="10">
        <v>116</v>
      </c>
      <c r="E23" s="10">
        <v>68</v>
      </c>
      <c r="F23" s="10">
        <v>56</v>
      </c>
      <c r="G23" s="10">
        <v>14</v>
      </c>
      <c r="H23" s="10">
        <v>69</v>
      </c>
      <c r="I23" s="10">
        <v>38</v>
      </c>
      <c r="J23" s="10">
        <v>123</v>
      </c>
      <c r="K23" s="10">
        <v>79</v>
      </c>
      <c r="L23" s="10">
        <v>51</v>
      </c>
      <c r="M23" s="10">
        <v>10</v>
      </c>
      <c r="N23" s="10">
        <v>60</v>
      </c>
      <c r="O23" s="10">
        <v>30</v>
      </c>
      <c r="P23" s="9">
        <f t="shared" si="9"/>
        <v>729</v>
      </c>
      <c r="Q23" s="9">
        <f t="shared" si="10"/>
        <v>365</v>
      </c>
      <c r="R23" t="s">
        <v>95</v>
      </c>
      <c r="S23" s="87">
        <v>5</v>
      </c>
      <c r="T23" s="15">
        <v>0</v>
      </c>
      <c r="U23" s="15">
        <v>6</v>
      </c>
      <c r="V23" s="15">
        <v>4</v>
      </c>
      <c r="W23" s="15">
        <v>2</v>
      </c>
      <c r="X23" s="15">
        <v>2</v>
      </c>
      <c r="Y23" s="15">
        <v>6</v>
      </c>
      <c r="Z23" s="15">
        <v>3</v>
      </c>
      <c r="AA23" s="15">
        <v>38</v>
      </c>
      <c r="AB23" s="15">
        <v>24</v>
      </c>
      <c r="AC23" s="15">
        <v>6</v>
      </c>
      <c r="AD23" s="15">
        <v>2</v>
      </c>
      <c r="AE23" s="15">
        <v>21</v>
      </c>
      <c r="AF23" s="15">
        <v>11</v>
      </c>
      <c r="AG23" s="9">
        <f aca="true" t="shared" si="13" ref="AG23:AH25">S23+U23+W23+Y23+AA23+AC23+AE23</f>
        <v>84</v>
      </c>
      <c r="AH23" s="9">
        <f t="shared" si="13"/>
        <v>46</v>
      </c>
      <c r="AI23" s="10" t="s">
        <v>95</v>
      </c>
      <c r="AJ23" s="10">
        <v>6</v>
      </c>
      <c r="AK23" s="10">
        <v>3</v>
      </c>
      <c r="AL23" s="10">
        <v>2</v>
      </c>
      <c r="AM23" s="10">
        <v>2</v>
      </c>
      <c r="AN23" s="10">
        <v>3</v>
      </c>
      <c r="AO23" s="10">
        <v>2</v>
      </c>
      <c r="AP23" s="10">
        <v>2</v>
      </c>
      <c r="AQ23" s="140">
        <f t="shared" si="5"/>
        <v>20</v>
      </c>
      <c r="AR23" s="10">
        <v>15</v>
      </c>
      <c r="AS23" s="10">
        <v>1</v>
      </c>
      <c r="AT23" s="10">
        <f t="shared" si="6"/>
        <v>16</v>
      </c>
      <c r="AU23" s="10">
        <v>28</v>
      </c>
      <c r="AV23" s="10">
        <v>0</v>
      </c>
      <c r="AW23" s="10">
        <v>0</v>
      </c>
      <c r="AX23" s="10">
        <v>1</v>
      </c>
      <c r="AY23" s="10">
        <f t="shared" si="7"/>
        <v>29</v>
      </c>
      <c r="AZ23" s="10">
        <v>17</v>
      </c>
      <c r="BA23" s="10">
        <f t="shared" si="8"/>
        <v>2</v>
      </c>
      <c r="BB23" s="18">
        <v>2</v>
      </c>
      <c r="BC23" s="18"/>
    </row>
    <row r="24" spans="1:55" ht="15" customHeight="1">
      <c r="A24" s="10" t="s">
        <v>439</v>
      </c>
      <c r="B24" s="10">
        <v>175</v>
      </c>
      <c r="C24" s="10">
        <v>68</v>
      </c>
      <c r="D24" s="10">
        <v>36</v>
      </c>
      <c r="E24" s="10">
        <v>34</v>
      </c>
      <c r="F24" s="10">
        <v>34</v>
      </c>
      <c r="G24" s="10">
        <v>12</v>
      </c>
      <c r="H24" s="10">
        <v>58</v>
      </c>
      <c r="I24" s="10">
        <v>21</v>
      </c>
      <c r="J24" s="10">
        <v>71</v>
      </c>
      <c r="K24" s="10">
        <v>32</v>
      </c>
      <c r="L24" s="10">
        <v>14</v>
      </c>
      <c r="M24" s="10">
        <v>6</v>
      </c>
      <c r="N24" s="10">
        <v>57</v>
      </c>
      <c r="O24" s="10">
        <v>24</v>
      </c>
      <c r="P24" s="9">
        <f t="shared" si="9"/>
        <v>445</v>
      </c>
      <c r="Q24" s="9">
        <f t="shared" si="10"/>
        <v>197</v>
      </c>
      <c r="R24" t="s">
        <v>439</v>
      </c>
      <c r="S24" s="87">
        <v>19</v>
      </c>
      <c r="T24" s="15">
        <v>10</v>
      </c>
      <c r="U24" s="15">
        <v>1</v>
      </c>
      <c r="V24" s="15">
        <v>1</v>
      </c>
      <c r="W24" s="15">
        <v>0</v>
      </c>
      <c r="X24" s="15">
        <v>0</v>
      </c>
      <c r="Y24" s="15">
        <v>7</v>
      </c>
      <c r="Z24" s="15">
        <v>2</v>
      </c>
      <c r="AA24" s="15">
        <v>21</v>
      </c>
      <c r="AB24" s="15">
        <v>9</v>
      </c>
      <c r="AC24" s="15">
        <v>0</v>
      </c>
      <c r="AD24" s="15">
        <v>0</v>
      </c>
      <c r="AE24" s="15">
        <v>25</v>
      </c>
      <c r="AF24" s="15">
        <v>12</v>
      </c>
      <c r="AG24" s="9">
        <f t="shared" si="13"/>
        <v>73</v>
      </c>
      <c r="AH24" s="9">
        <f t="shared" si="13"/>
        <v>34</v>
      </c>
      <c r="AI24" s="10" t="s">
        <v>439</v>
      </c>
      <c r="AJ24" s="10">
        <v>3</v>
      </c>
      <c r="AK24" s="10">
        <v>1</v>
      </c>
      <c r="AL24" s="10">
        <v>1</v>
      </c>
      <c r="AM24" s="10">
        <v>1</v>
      </c>
      <c r="AN24" s="10">
        <v>1</v>
      </c>
      <c r="AO24" s="10">
        <v>1</v>
      </c>
      <c r="AP24" s="10">
        <v>1</v>
      </c>
      <c r="AQ24" s="140">
        <f t="shared" si="5"/>
        <v>9</v>
      </c>
      <c r="AR24" s="10">
        <v>9</v>
      </c>
      <c r="AS24" s="10">
        <v>0</v>
      </c>
      <c r="AT24" s="10">
        <f t="shared" si="6"/>
        <v>9</v>
      </c>
      <c r="AU24" s="10">
        <v>18</v>
      </c>
      <c r="AV24" s="10">
        <v>1</v>
      </c>
      <c r="AW24" s="10">
        <v>0</v>
      </c>
      <c r="AX24" s="10">
        <v>0</v>
      </c>
      <c r="AY24" s="10">
        <f t="shared" si="7"/>
        <v>19</v>
      </c>
      <c r="AZ24" s="10">
        <v>7</v>
      </c>
      <c r="BA24" s="10">
        <f t="shared" si="8"/>
        <v>1</v>
      </c>
      <c r="BB24" s="18">
        <v>1</v>
      </c>
      <c r="BC24" s="18"/>
    </row>
    <row r="25" spans="1:55" ht="15" customHeight="1">
      <c r="A25" s="10" t="s">
        <v>440</v>
      </c>
      <c r="B25" s="10">
        <v>98</v>
      </c>
      <c r="C25" s="10">
        <v>35</v>
      </c>
      <c r="D25" s="10">
        <v>48</v>
      </c>
      <c r="E25" s="10">
        <v>22</v>
      </c>
      <c r="F25" s="10">
        <v>0</v>
      </c>
      <c r="G25" s="10">
        <v>0</v>
      </c>
      <c r="H25" s="10">
        <v>51</v>
      </c>
      <c r="I25" s="10">
        <v>22</v>
      </c>
      <c r="J25" s="10">
        <v>76</v>
      </c>
      <c r="K25" s="10">
        <v>41</v>
      </c>
      <c r="L25" s="10">
        <v>0</v>
      </c>
      <c r="M25" s="10">
        <v>0</v>
      </c>
      <c r="N25" s="10">
        <v>28</v>
      </c>
      <c r="O25" s="10">
        <v>9</v>
      </c>
      <c r="P25" s="9">
        <f t="shared" si="9"/>
        <v>301</v>
      </c>
      <c r="Q25" s="9">
        <f t="shared" si="10"/>
        <v>129</v>
      </c>
      <c r="R25" t="s">
        <v>440</v>
      </c>
      <c r="S25" s="87">
        <v>1</v>
      </c>
      <c r="T25" s="15">
        <v>1</v>
      </c>
      <c r="U25" s="15">
        <v>0</v>
      </c>
      <c r="V25" s="15">
        <v>0</v>
      </c>
      <c r="W25" s="15">
        <v>0</v>
      </c>
      <c r="X25" s="15">
        <v>0</v>
      </c>
      <c r="Y25" s="15">
        <v>7</v>
      </c>
      <c r="Z25" s="15">
        <v>2</v>
      </c>
      <c r="AA25" s="15">
        <v>30</v>
      </c>
      <c r="AB25" s="15">
        <v>16</v>
      </c>
      <c r="AC25" s="15">
        <v>0</v>
      </c>
      <c r="AD25" s="15">
        <v>0</v>
      </c>
      <c r="AE25" s="15">
        <v>13</v>
      </c>
      <c r="AF25" s="15">
        <v>2</v>
      </c>
      <c r="AG25" s="9">
        <f t="shared" si="13"/>
        <v>51</v>
      </c>
      <c r="AH25" s="9">
        <f t="shared" si="13"/>
        <v>21</v>
      </c>
      <c r="AI25" s="10" t="s">
        <v>440</v>
      </c>
      <c r="AJ25" s="10">
        <v>2</v>
      </c>
      <c r="AK25" s="10">
        <v>1</v>
      </c>
      <c r="AL25" s="10">
        <v>0</v>
      </c>
      <c r="AM25" s="10">
        <v>1</v>
      </c>
      <c r="AN25" s="10">
        <v>2</v>
      </c>
      <c r="AO25" s="10">
        <v>0</v>
      </c>
      <c r="AP25" s="10">
        <v>1</v>
      </c>
      <c r="AQ25" s="140">
        <f t="shared" si="5"/>
        <v>7</v>
      </c>
      <c r="AR25" s="10">
        <v>12</v>
      </c>
      <c r="AS25" s="10">
        <v>0</v>
      </c>
      <c r="AT25" s="10">
        <f t="shared" si="6"/>
        <v>12</v>
      </c>
      <c r="AU25" s="10">
        <v>15</v>
      </c>
      <c r="AV25" s="10">
        <v>0</v>
      </c>
      <c r="AW25" s="10">
        <v>2</v>
      </c>
      <c r="AX25" s="10">
        <v>2</v>
      </c>
      <c r="AY25" s="10">
        <f t="shared" si="7"/>
        <v>19</v>
      </c>
      <c r="AZ25" s="10">
        <v>4</v>
      </c>
      <c r="BA25" s="10">
        <f t="shared" si="8"/>
        <v>1</v>
      </c>
      <c r="BB25" s="18">
        <v>1</v>
      </c>
      <c r="BC25" s="18"/>
    </row>
    <row r="26" spans="1:55" ht="15" customHeight="1">
      <c r="A26" s="10" t="s">
        <v>381</v>
      </c>
      <c r="B26" s="10">
        <v>49</v>
      </c>
      <c r="C26" s="10">
        <v>23</v>
      </c>
      <c r="D26" s="10">
        <v>3</v>
      </c>
      <c r="E26" s="10">
        <v>2</v>
      </c>
      <c r="F26" s="10">
        <v>0</v>
      </c>
      <c r="G26" s="10">
        <v>0</v>
      </c>
      <c r="H26" s="10">
        <v>11</v>
      </c>
      <c r="I26" s="10">
        <v>2</v>
      </c>
      <c r="J26" s="10">
        <v>5</v>
      </c>
      <c r="K26" s="10">
        <v>2</v>
      </c>
      <c r="L26" s="10">
        <v>0</v>
      </c>
      <c r="M26" s="10">
        <v>0</v>
      </c>
      <c r="N26" s="10">
        <v>0</v>
      </c>
      <c r="O26" s="10">
        <v>0</v>
      </c>
      <c r="P26" s="9">
        <f t="shared" si="9"/>
        <v>68</v>
      </c>
      <c r="Q26" s="9">
        <f t="shared" si="10"/>
        <v>29</v>
      </c>
      <c r="R26" t="s">
        <v>381</v>
      </c>
      <c r="S26" s="87">
        <v>4</v>
      </c>
      <c r="T26" s="15">
        <v>2</v>
      </c>
      <c r="U26" s="15">
        <v>0</v>
      </c>
      <c r="V26" s="15">
        <v>0</v>
      </c>
      <c r="W26" s="15">
        <v>0</v>
      </c>
      <c r="X26" s="15">
        <v>0</v>
      </c>
      <c r="Y26" s="15">
        <v>1</v>
      </c>
      <c r="Z26" s="15">
        <v>0</v>
      </c>
      <c r="AA26" s="15">
        <v>2</v>
      </c>
      <c r="AB26" s="15">
        <v>1</v>
      </c>
      <c r="AC26" s="15">
        <v>0</v>
      </c>
      <c r="AD26" s="15">
        <v>0</v>
      </c>
      <c r="AE26" s="15">
        <v>0</v>
      </c>
      <c r="AF26" s="15">
        <v>0</v>
      </c>
      <c r="AG26" s="9"/>
      <c r="AH26" s="9"/>
      <c r="AI26" s="10" t="s">
        <v>381</v>
      </c>
      <c r="AJ26" s="10">
        <v>2</v>
      </c>
      <c r="AK26" s="10">
        <v>1</v>
      </c>
      <c r="AL26" s="10">
        <v>0</v>
      </c>
      <c r="AM26" s="10">
        <v>1</v>
      </c>
      <c r="AN26" s="10">
        <v>1</v>
      </c>
      <c r="AO26" s="10">
        <v>0</v>
      </c>
      <c r="AP26" s="10">
        <v>0</v>
      </c>
      <c r="AQ26" s="140">
        <f t="shared" si="5"/>
        <v>5</v>
      </c>
      <c r="AR26" s="10">
        <v>3</v>
      </c>
      <c r="AS26" s="10">
        <v>0</v>
      </c>
      <c r="AT26" s="10">
        <f t="shared" si="6"/>
        <v>3</v>
      </c>
      <c r="AU26" s="10">
        <v>3</v>
      </c>
      <c r="AV26" s="10">
        <v>0</v>
      </c>
      <c r="AW26" s="10">
        <v>0</v>
      </c>
      <c r="AX26" s="10">
        <v>0</v>
      </c>
      <c r="AY26" s="10">
        <f t="shared" si="7"/>
        <v>3</v>
      </c>
      <c r="AZ26" s="10">
        <v>1</v>
      </c>
      <c r="BA26" s="10">
        <f t="shared" si="8"/>
        <v>1</v>
      </c>
      <c r="BB26" s="18">
        <v>1</v>
      </c>
      <c r="BC26" s="18"/>
    </row>
    <row r="27" spans="1:55" ht="15" customHeight="1">
      <c r="A27" s="10" t="s">
        <v>99</v>
      </c>
      <c r="B27" s="10">
        <v>318</v>
      </c>
      <c r="C27" s="10">
        <v>168</v>
      </c>
      <c r="D27" s="10">
        <v>56</v>
      </c>
      <c r="E27" s="10">
        <v>46</v>
      </c>
      <c r="F27" s="10">
        <v>30</v>
      </c>
      <c r="G27" s="10">
        <v>2</v>
      </c>
      <c r="H27" s="10">
        <v>92</v>
      </c>
      <c r="I27" s="10">
        <v>48</v>
      </c>
      <c r="J27" s="10">
        <v>88</v>
      </c>
      <c r="K27" s="10">
        <v>60</v>
      </c>
      <c r="L27" s="10">
        <v>21</v>
      </c>
      <c r="M27" s="10">
        <v>3</v>
      </c>
      <c r="N27" s="10">
        <v>51</v>
      </c>
      <c r="O27" s="10">
        <v>18</v>
      </c>
      <c r="P27" s="9">
        <f t="shared" si="9"/>
        <v>656</v>
      </c>
      <c r="Q27" s="9">
        <f t="shared" si="10"/>
        <v>345</v>
      </c>
      <c r="R27" t="s">
        <v>99</v>
      </c>
      <c r="S27" s="87">
        <v>40</v>
      </c>
      <c r="T27" s="15">
        <v>19</v>
      </c>
      <c r="U27" s="15">
        <v>0</v>
      </c>
      <c r="V27" s="15">
        <v>0</v>
      </c>
      <c r="W27" s="15">
        <v>6</v>
      </c>
      <c r="X27" s="15">
        <v>1</v>
      </c>
      <c r="Y27" s="15">
        <v>7</v>
      </c>
      <c r="Z27" s="15">
        <v>2</v>
      </c>
      <c r="AA27" s="15">
        <v>18</v>
      </c>
      <c r="AB27" s="15">
        <v>15</v>
      </c>
      <c r="AC27" s="15">
        <v>3</v>
      </c>
      <c r="AD27" s="15">
        <v>0</v>
      </c>
      <c r="AE27" s="15">
        <v>11</v>
      </c>
      <c r="AF27" s="15">
        <v>4</v>
      </c>
      <c r="AG27" s="9">
        <f aca="true" t="shared" si="14" ref="AG27:AH30">S27+U27+W27+Y27+AA27+AC27+AE27</f>
        <v>85</v>
      </c>
      <c r="AH27" s="9">
        <f t="shared" si="14"/>
        <v>41</v>
      </c>
      <c r="AI27" s="10" t="s">
        <v>99</v>
      </c>
      <c r="AJ27" s="10">
        <v>8</v>
      </c>
      <c r="AK27" s="10">
        <v>3</v>
      </c>
      <c r="AL27" s="10">
        <v>2</v>
      </c>
      <c r="AM27" s="10">
        <v>3</v>
      </c>
      <c r="AN27" s="10">
        <v>3</v>
      </c>
      <c r="AO27" s="10">
        <v>2</v>
      </c>
      <c r="AP27" s="10">
        <v>3</v>
      </c>
      <c r="AQ27" s="140">
        <f t="shared" si="5"/>
        <v>24</v>
      </c>
      <c r="AR27" s="10">
        <v>23</v>
      </c>
      <c r="AS27" s="10">
        <v>2</v>
      </c>
      <c r="AT27" s="10">
        <f t="shared" si="6"/>
        <v>25</v>
      </c>
      <c r="AU27" s="10">
        <v>47</v>
      </c>
      <c r="AV27" s="10">
        <v>0</v>
      </c>
      <c r="AW27" s="10">
        <v>0</v>
      </c>
      <c r="AX27" s="10">
        <v>0</v>
      </c>
      <c r="AY27" s="10">
        <f t="shared" si="7"/>
        <v>47</v>
      </c>
      <c r="AZ27" s="10">
        <v>20</v>
      </c>
      <c r="BA27" s="10">
        <f t="shared" si="8"/>
        <v>3</v>
      </c>
      <c r="BB27" s="18">
        <v>3</v>
      </c>
      <c r="BC27" s="18"/>
    </row>
    <row r="28" spans="1:55" ht="15" customHeight="1">
      <c r="A28" s="10" t="s">
        <v>399</v>
      </c>
      <c r="B28" s="10">
        <v>183</v>
      </c>
      <c r="C28" s="10">
        <v>84</v>
      </c>
      <c r="D28" s="10">
        <v>24</v>
      </c>
      <c r="E28" s="10">
        <v>18</v>
      </c>
      <c r="F28" s="10">
        <v>27</v>
      </c>
      <c r="G28" s="10">
        <v>5</v>
      </c>
      <c r="H28" s="10">
        <v>75</v>
      </c>
      <c r="I28" s="10">
        <v>28</v>
      </c>
      <c r="J28" s="10">
        <v>56</v>
      </c>
      <c r="K28" s="10">
        <v>43</v>
      </c>
      <c r="L28" s="10">
        <v>33</v>
      </c>
      <c r="M28" s="10">
        <v>12</v>
      </c>
      <c r="N28" s="10">
        <v>64</v>
      </c>
      <c r="O28" s="10">
        <v>28</v>
      </c>
      <c r="P28" s="9">
        <f t="shared" si="9"/>
        <v>462</v>
      </c>
      <c r="Q28" s="9">
        <f t="shared" si="10"/>
        <v>218</v>
      </c>
      <c r="R28" t="s">
        <v>399</v>
      </c>
      <c r="S28" s="87">
        <v>5</v>
      </c>
      <c r="T28" s="15">
        <v>3</v>
      </c>
      <c r="U28" s="15">
        <v>1</v>
      </c>
      <c r="V28" s="15">
        <v>1</v>
      </c>
      <c r="W28" s="15">
        <v>8</v>
      </c>
      <c r="X28" s="15">
        <v>1</v>
      </c>
      <c r="Y28" s="15">
        <v>10</v>
      </c>
      <c r="Z28" s="15">
        <v>2</v>
      </c>
      <c r="AA28" s="15">
        <v>6</v>
      </c>
      <c r="AB28" s="15">
        <v>6</v>
      </c>
      <c r="AC28" s="15">
        <v>19</v>
      </c>
      <c r="AD28" s="15">
        <v>6</v>
      </c>
      <c r="AE28" s="15">
        <v>17</v>
      </c>
      <c r="AF28" s="15">
        <v>6</v>
      </c>
      <c r="AG28" s="9">
        <f t="shared" si="14"/>
        <v>66</v>
      </c>
      <c r="AH28" s="9">
        <f t="shared" si="14"/>
        <v>25</v>
      </c>
      <c r="AI28" s="10" t="s">
        <v>399</v>
      </c>
      <c r="AJ28" s="10">
        <v>4</v>
      </c>
      <c r="AK28" s="10">
        <v>1</v>
      </c>
      <c r="AL28" s="10">
        <v>1</v>
      </c>
      <c r="AM28" s="10">
        <v>2</v>
      </c>
      <c r="AN28" s="10">
        <v>1</v>
      </c>
      <c r="AO28" s="10">
        <v>1</v>
      </c>
      <c r="AP28" s="10">
        <v>2</v>
      </c>
      <c r="AQ28" s="140">
        <f t="shared" si="5"/>
        <v>12</v>
      </c>
      <c r="AR28" s="10">
        <v>12</v>
      </c>
      <c r="AS28" s="10">
        <v>0</v>
      </c>
      <c r="AT28" s="10">
        <f t="shared" si="6"/>
        <v>12</v>
      </c>
      <c r="AU28" s="10">
        <v>29</v>
      </c>
      <c r="AV28" s="10">
        <v>0</v>
      </c>
      <c r="AW28" s="10">
        <v>0</v>
      </c>
      <c r="AX28" s="10">
        <v>1</v>
      </c>
      <c r="AY28" s="10">
        <f t="shared" si="7"/>
        <v>30</v>
      </c>
      <c r="AZ28" s="10">
        <v>9</v>
      </c>
      <c r="BA28" s="10">
        <f t="shared" si="8"/>
        <v>1</v>
      </c>
      <c r="BB28" s="18">
        <v>1</v>
      </c>
      <c r="BC28" s="18"/>
    </row>
    <row r="29" spans="1:55" ht="15" customHeight="1">
      <c r="A29" s="10" t="s">
        <v>102</v>
      </c>
      <c r="B29" s="10">
        <v>182</v>
      </c>
      <c r="C29" s="10">
        <v>78</v>
      </c>
      <c r="D29" s="10">
        <v>54</v>
      </c>
      <c r="E29" s="10">
        <v>39</v>
      </c>
      <c r="F29" s="10">
        <v>0</v>
      </c>
      <c r="G29" s="10">
        <v>0</v>
      </c>
      <c r="H29" s="10">
        <v>106</v>
      </c>
      <c r="I29" s="10">
        <v>46</v>
      </c>
      <c r="J29" s="10">
        <v>79</v>
      </c>
      <c r="K29" s="10">
        <v>50</v>
      </c>
      <c r="L29" s="10">
        <v>0</v>
      </c>
      <c r="M29" s="10">
        <v>0</v>
      </c>
      <c r="N29" s="10">
        <v>55</v>
      </c>
      <c r="O29" s="10">
        <v>19</v>
      </c>
      <c r="P29" s="9">
        <f t="shared" si="9"/>
        <v>476</v>
      </c>
      <c r="Q29" s="9">
        <f t="shared" si="10"/>
        <v>232</v>
      </c>
      <c r="R29" t="s">
        <v>382</v>
      </c>
      <c r="S29" s="87">
        <v>5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16</v>
      </c>
      <c r="Z29" s="15">
        <v>5</v>
      </c>
      <c r="AA29" s="15">
        <v>26</v>
      </c>
      <c r="AB29" s="15">
        <v>15</v>
      </c>
      <c r="AC29" s="15">
        <v>0</v>
      </c>
      <c r="AD29" s="15">
        <v>0</v>
      </c>
      <c r="AE29" s="15">
        <v>27</v>
      </c>
      <c r="AF29" s="15">
        <v>9</v>
      </c>
      <c r="AG29" s="9">
        <f t="shared" si="14"/>
        <v>74</v>
      </c>
      <c r="AH29" s="9">
        <f t="shared" si="14"/>
        <v>29</v>
      </c>
      <c r="AI29" s="10" t="s">
        <v>382</v>
      </c>
      <c r="AJ29" s="10">
        <v>4</v>
      </c>
      <c r="AK29" s="10">
        <v>1</v>
      </c>
      <c r="AL29" s="10">
        <v>0</v>
      </c>
      <c r="AM29" s="10">
        <v>2</v>
      </c>
      <c r="AN29" s="10">
        <v>2</v>
      </c>
      <c r="AO29" s="10">
        <v>0</v>
      </c>
      <c r="AP29" s="10">
        <v>1</v>
      </c>
      <c r="AQ29" s="140">
        <f t="shared" si="5"/>
        <v>10</v>
      </c>
      <c r="AR29" s="10">
        <v>8</v>
      </c>
      <c r="AS29" s="10">
        <v>1</v>
      </c>
      <c r="AT29" s="10">
        <f t="shared" si="6"/>
        <v>9</v>
      </c>
      <c r="AU29" s="10">
        <v>15</v>
      </c>
      <c r="AV29" s="10">
        <v>6</v>
      </c>
      <c r="AW29" s="10">
        <v>0</v>
      </c>
      <c r="AX29" s="10">
        <v>1</v>
      </c>
      <c r="AY29" s="10">
        <f t="shared" si="7"/>
        <v>22</v>
      </c>
      <c r="AZ29" s="10">
        <v>5</v>
      </c>
      <c r="BA29" s="10">
        <f t="shared" si="8"/>
        <v>1</v>
      </c>
      <c r="BB29" s="18">
        <v>1</v>
      </c>
      <c r="BC29" s="18"/>
    </row>
    <row r="30" spans="1:55" ht="15" customHeight="1">
      <c r="A30" s="10" t="s">
        <v>441</v>
      </c>
      <c r="B30" s="10">
        <v>225</v>
      </c>
      <c r="C30" s="10">
        <v>109</v>
      </c>
      <c r="D30" s="10">
        <v>107</v>
      </c>
      <c r="E30" s="10">
        <v>65</v>
      </c>
      <c r="F30" s="10">
        <v>45</v>
      </c>
      <c r="G30" s="10">
        <v>14</v>
      </c>
      <c r="H30" s="10">
        <v>94</v>
      </c>
      <c r="I30" s="10">
        <v>24</v>
      </c>
      <c r="J30" s="10">
        <v>142</v>
      </c>
      <c r="K30" s="10">
        <v>92</v>
      </c>
      <c r="L30" s="10">
        <v>24</v>
      </c>
      <c r="M30" s="10">
        <v>4</v>
      </c>
      <c r="N30" s="10">
        <v>50</v>
      </c>
      <c r="O30" s="10">
        <v>9</v>
      </c>
      <c r="P30" s="9">
        <f t="shared" si="9"/>
        <v>687</v>
      </c>
      <c r="Q30" s="9">
        <f t="shared" si="10"/>
        <v>317</v>
      </c>
      <c r="R30" t="s">
        <v>441</v>
      </c>
      <c r="S30" s="87">
        <v>20</v>
      </c>
      <c r="T30" s="15">
        <v>5</v>
      </c>
      <c r="U30" s="15">
        <v>3</v>
      </c>
      <c r="V30" s="15">
        <v>2</v>
      </c>
      <c r="W30" s="15">
        <v>7</v>
      </c>
      <c r="X30" s="15">
        <v>0</v>
      </c>
      <c r="Y30" s="15">
        <v>12</v>
      </c>
      <c r="Z30" s="15">
        <v>5</v>
      </c>
      <c r="AA30" s="15">
        <v>23</v>
      </c>
      <c r="AB30" s="15">
        <v>12</v>
      </c>
      <c r="AC30" s="15">
        <v>4</v>
      </c>
      <c r="AD30" s="15">
        <v>1</v>
      </c>
      <c r="AE30" s="15">
        <v>13</v>
      </c>
      <c r="AF30" s="15">
        <v>2</v>
      </c>
      <c r="AG30" s="9">
        <f t="shared" si="14"/>
        <v>82</v>
      </c>
      <c r="AH30" s="9">
        <f t="shared" si="14"/>
        <v>27</v>
      </c>
      <c r="AI30" s="10" t="s">
        <v>441</v>
      </c>
      <c r="AJ30" s="10">
        <v>4</v>
      </c>
      <c r="AK30" s="10">
        <v>2</v>
      </c>
      <c r="AL30" s="10">
        <v>1</v>
      </c>
      <c r="AM30" s="10">
        <v>2</v>
      </c>
      <c r="AN30" s="10">
        <v>3</v>
      </c>
      <c r="AO30" s="10">
        <v>1</v>
      </c>
      <c r="AP30" s="10">
        <v>1</v>
      </c>
      <c r="AQ30" s="140">
        <f t="shared" si="5"/>
        <v>14</v>
      </c>
      <c r="AR30" s="10">
        <v>10</v>
      </c>
      <c r="AS30" s="10">
        <v>1</v>
      </c>
      <c r="AT30" s="10">
        <f t="shared" si="6"/>
        <v>11</v>
      </c>
      <c r="AU30" s="10">
        <v>18</v>
      </c>
      <c r="AV30" s="10">
        <v>5</v>
      </c>
      <c r="AW30" s="10">
        <v>0</v>
      </c>
      <c r="AX30" s="10">
        <v>0</v>
      </c>
      <c r="AY30" s="10">
        <f t="shared" si="7"/>
        <v>23</v>
      </c>
      <c r="AZ30" s="10">
        <v>9</v>
      </c>
      <c r="BA30" s="10">
        <f t="shared" si="8"/>
        <v>1</v>
      </c>
      <c r="BB30" s="18">
        <v>1</v>
      </c>
      <c r="BC30" s="18"/>
    </row>
    <row r="31" spans="1:55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39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245"/>
      <c r="AR31" s="40"/>
      <c r="AS31" s="43"/>
      <c r="AT31" s="40"/>
      <c r="AU31" s="40"/>
      <c r="AV31" s="40"/>
      <c r="AW31" s="40"/>
      <c r="AX31" s="40"/>
      <c r="AY31" s="40"/>
      <c r="AZ31" s="40"/>
      <c r="BA31" s="40"/>
      <c r="BB31" s="93"/>
      <c r="BC31" s="93"/>
    </row>
    <row r="32" spans="1:53" ht="12.7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2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246"/>
      <c r="AR32" s="41"/>
      <c r="AS32" s="175"/>
      <c r="AT32" s="41"/>
      <c r="AU32" s="41"/>
      <c r="AV32" s="41"/>
      <c r="AW32" s="41"/>
      <c r="AX32" s="41"/>
      <c r="AY32" s="41"/>
      <c r="AZ32" s="41"/>
      <c r="BA32" s="41"/>
    </row>
    <row r="33" spans="1:55" ht="12.75">
      <c r="A33" s="24" t="s">
        <v>153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 t="s">
        <v>154</v>
      </c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 t="s">
        <v>210</v>
      </c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37"/>
      <c r="BC33" s="37"/>
    </row>
    <row r="34" spans="1:55" ht="12.75">
      <c r="A34" s="24" t="s">
        <v>415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 t="s">
        <v>415</v>
      </c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 t="s">
        <v>417</v>
      </c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37"/>
      <c r="BC34" s="37"/>
    </row>
    <row r="35" spans="1:55" ht="12.75">
      <c r="A35" s="24" t="s">
        <v>401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 t="s">
        <v>401</v>
      </c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 t="s">
        <v>401</v>
      </c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37"/>
      <c r="BC35" s="37"/>
    </row>
    <row r="36" spans="2:51" ht="12.7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J36" s="23"/>
      <c r="AK36" s="23"/>
      <c r="AL36" s="23"/>
      <c r="AM36" s="23"/>
      <c r="AN36" s="23"/>
      <c r="AO36" s="23"/>
      <c r="AP36" s="23"/>
      <c r="AQ36" s="66"/>
      <c r="AR36" s="23"/>
      <c r="AS36" s="23"/>
      <c r="AT36" s="23"/>
      <c r="AU36" s="23"/>
      <c r="AV36" s="23"/>
      <c r="AW36" s="23"/>
      <c r="AX36" s="23"/>
      <c r="AY36" s="23"/>
    </row>
    <row r="37" spans="1:54" ht="12.75">
      <c r="A37" s="65" t="s">
        <v>536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 t="s">
        <v>298</v>
      </c>
      <c r="O37" s="24"/>
      <c r="P37" s="23"/>
      <c r="Q37" s="23"/>
      <c r="R37" s="65" t="s">
        <v>536</v>
      </c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4" t="s">
        <v>298</v>
      </c>
      <c r="AF37" s="24"/>
      <c r="AG37" s="23"/>
      <c r="AH37" s="23"/>
      <c r="AI37" s="65" t="s">
        <v>536</v>
      </c>
      <c r="AJ37" s="23"/>
      <c r="AK37" s="23"/>
      <c r="AL37" s="23"/>
      <c r="AM37" s="23"/>
      <c r="AN37" s="23"/>
      <c r="AO37" s="23"/>
      <c r="AP37" s="23"/>
      <c r="AQ37" s="66"/>
      <c r="AR37" s="23"/>
      <c r="AS37" s="23"/>
      <c r="AT37" s="23"/>
      <c r="AU37" s="23"/>
      <c r="AV37" s="23"/>
      <c r="AW37" s="23"/>
      <c r="AY37" s="24"/>
      <c r="BB37" s="24" t="s">
        <v>298</v>
      </c>
    </row>
    <row r="38" spans="2:51" ht="12.7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J38" s="23"/>
      <c r="AK38" s="23"/>
      <c r="AL38" s="23"/>
      <c r="AM38" s="23"/>
      <c r="AN38" s="23"/>
      <c r="AO38" s="23"/>
      <c r="AP38" s="23"/>
      <c r="AQ38" s="66"/>
      <c r="AR38" s="23"/>
      <c r="AS38" s="23"/>
      <c r="AT38" s="23"/>
      <c r="AU38" s="23"/>
      <c r="AV38" s="23"/>
      <c r="AW38" s="23"/>
      <c r="AX38" s="23"/>
      <c r="AY38" s="23"/>
    </row>
    <row r="39" spans="1:55" s="496" customFormat="1" ht="16.5" customHeight="1">
      <c r="A39" s="426"/>
      <c r="B39" s="427" t="s">
        <v>283</v>
      </c>
      <c r="C39" s="428"/>
      <c r="D39" s="427" t="s">
        <v>284</v>
      </c>
      <c r="E39" s="428"/>
      <c r="F39" s="427" t="s">
        <v>285</v>
      </c>
      <c r="G39" s="428"/>
      <c r="H39" s="427" t="s">
        <v>286</v>
      </c>
      <c r="I39" s="428"/>
      <c r="J39" s="427" t="s">
        <v>287</v>
      </c>
      <c r="K39" s="428"/>
      <c r="L39" s="427" t="s">
        <v>288</v>
      </c>
      <c r="M39" s="428"/>
      <c r="N39" s="427" t="s">
        <v>289</v>
      </c>
      <c r="O39" s="428"/>
      <c r="P39" s="427" t="s">
        <v>259</v>
      </c>
      <c r="Q39" s="428"/>
      <c r="R39" s="426"/>
      <c r="S39" s="427" t="s">
        <v>283</v>
      </c>
      <c r="T39" s="428"/>
      <c r="U39" s="427" t="s">
        <v>284</v>
      </c>
      <c r="V39" s="428"/>
      <c r="W39" s="427" t="s">
        <v>285</v>
      </c>
      <c r="X39" s="428"/>
      <c r="Y39" s="427" t="s">
        <v>286</v>
      </c>
      <c r="Z39" s="428"/>
      <c r="AA39" s="427" t="s">
        <v>287</v>
      </c>
      <c r="AB39" s="428"/>
      <c r="AC39" s="427" t="s">
        <v>288</v>
      </c>
      <c r="AD39" s="428"/>
      <c r="AE39" s="427" t="s">
        <v>289</v>
      </c>
      <c r="AF39" s="428"/>
      <c r="AG39" s="427" t="s">
        <v>259</v>
      </c>
      <c r="AH39" s="428"/>
      <c r="AI39" s="490"/>
      <c r="AJ39" s="184" t="s">
        <v>569</v>
      </c>
      <c r="AK39" s="491"/>
      <c r="AL39" s="491"/>
      <c r="AM39" s="491"/>
      <c r="AN39" s="491"/>
      <c r="AO39" s="491"/>
      <c r="AP39" s="491"/>
      <c r="AQ39" s="492"/>
      <c r="AR39" s="493" t="s">
        <v>5</v>
      </c>
      <c r="AS39" s="494"/>
      <c r="AT39" s="495"/>
      <c r="AU39" s="412" t="s">
        <v>534</v>
      </c>
      <c r="AV39" s="413"/>
      <c r="AW39" s="411"/>
      <c r="AX39" s="414"/>
      <c r="AY39" s="421"/>
      <c r="AZ39" s="399" t="s">
        <v>385</v>
      </c>
      <c r="BA39" s="412" t="s">
        <v>386</v>
      </c>
      <c r="BB39" s="400"/>
      <c r="BC39" s="417">
        <v>0</v>
      </c>
    </row>
    <row r="40" spans="1:55" s="497" customFormat="1" ht="25.5" customHeight="1">
      <c r="A40" s="228" t="s">
        <v>416</v>
      </c>
      <c r="B40" s="228" t="s">
        <v>532</v>
      </c>
      <c r="C40" s="228" t="s">
        <v>265</v>
      </c>
      <c r="D40" s="228" t="s">
        <v>532</v>
      </c>
      <c r="E40" s="228" t="s">
        <v>265</v>
      </c>
      <c r="F40" s="228" t="s">
        <v>532</v>
      </c>
      <c r="G40" s="228" t="s">
        <v>265</v>
      </c>
      <c r="H40" s="228" t="s">
        <v>532</v>
      </c>
      <c r="I40" s="228" t="s">
        <v>265</v>
      </c>
      <c r="J40" s="228" t="s">
        <v>532</v>
      </c>
      <c r="K40" s="228" t="s">
        <v>265</v>
      </c>
      <c r="L40" s="228" t="s">
        <v>532</v>
      </c>
      <c r="M40" s="228" t="s">
        <v>265</v>
      </c>
      <c r="N40" s="228" t="s">
        <v>532</v>
      </c>
      <c r="O40" s="228" t="s">
        <v>265</v>
      </c>
      <c r="P40" s="228" t="s">
        <v>532</v>
      </c>
      <c r="Q40" s="228" t="s">
        <v>265</v>
      </c>
      <c r="R40" s="228" t="s">
        <v>416</v>
      </c>
      <c r="S40" s="228" t="s">
        <v>532</v>
      </c>
      <c r="T40" s="228" t="s">
        <v>265</v>
      </c>
      <c r="U40" s="228" t="s">
        <v>532</v>
      </c>
      <c r="V40" s="228" t="s">
        <v>265</v>
      </c>
      <c r="W40" s="228" t="s">
        <v>532</v>
      </c>
      <c r="X40" s="228" t="s">
        <v>265</v>
      </c>
      <c r="Y40" s="228" t="s">
        <v>532</v>
      </c>
      <c r="Z40" s="228" t="s">
        <v>265</v>
      </c>
      <c r="AA40" s="228" t="s">
        <v>532</v>
      </c>
      <c r="AB40" s="228" t="s">
        <v>265</v>
      </c>
      <c r="AC40" s="228" t="s">
        <v>532</v>
      </c>
      <c r="AD40" s="228" t="s">
        <v>265</v>
      </c>
      <c r="AE40" s="228" t="s">
        <v>532</v>
      </c>
      <c r="AF40" s="228" t="s">
        <v>265</v>
      </c>
      <c r="AG40" s="228" t="s">
        <v>532</v>
      </c>
      <c r="AH40" s="228" t="s">
        <v>265</v>
      </c>
      <c r="AI40" s="228" t="s">
        <v>416</v>
      </c>
      <c r="AJ40" s="488" t="s">
        <v>283</v>
      </c>
      <c r="AK40" s="488" t="s">
        <v>291</v>
      </c>
      <c r="AL40" s="488" t="s">
        <v>292</v>
      </c>
      <c r="AM40" s="488" t="s">
        <v>293</v>
      </c>
      <c r="AN40" s="488" t="s">
        <v>294</v>
      </c>
      <c r="AO40" s="488" t="s">
        <v>295</v>
      </c>
      <c r="AP40" s="488" t="s">
        <v>296</v>
      </c>
      <c r="AQ40" s="489" t="s">
        <v>259</v>
      </c>
      <c r="AR40" s="498" t="s">
        <v>393</v>
      </c>
      <c r="AS40" s="440" t="s">
        <v>394</v>
      </c>
      <c r="AT40" s="440" t="s">
        <v>392</v>
      </c>
      <c r="AU40" s="377" t="s">
        <v>533</v>
      </c>
      <c r="AV40" s="347" t="s">
        <v>395</v>
      </c>
      <c r="AW40" s="347" t="s">
        <v>276</v>
      </c>
      <c r="AX40" s="347" t="s">
        <v>396</v>
      </c>
      <c r="AY40" s="348" t="s">
        <v>570</v>
      </c>
      <c r="AZ40" s="349" t="s">
        <v>128</v>
      </c>
      <c r="BA40" s="379" t="s">
        <v>143</v>
      </c>
      <c r="BB40" s="349" t="s">
        <v>138</v>
      </c>
      <c r="BC40" s="379" t="s">
        <v>144</v>
      </c>
    </row>
    <row r="41" spans="1:55" ht="12.75">
      <c r="A41" s="7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"/>
      <c r="AJ41" s="225"/>
      <c r="AK41" s="225"/>
      <c r="AL41" s="225"/>
      <c r="AM41" s="225"/>
      <c r="AN41" s="225"/>
      <c r="AO41" s="225"/>
      <c r="AP41" s="225"/>
      <c r="AQ41" s="165"/>
      <c r="AR41" s="221"/>
      <c r="AS41" s="229"/>
      <c r="AT41" s="221"/>
      <c r="AU41" s="219"/>
      <c r="AV41" s="219"/>
      <c r="AW41" s="165"/>
      <c r="AX41" s="219"/>
      <c r="AY41" s="165"/>
      <c r="AZ41" s="221"/>
      <c r="BA41" s="221"/>
      <c r="BB41" s="18"/>
      <c r="BC41" s="119"/>
    </row>
    <row r="42" spans="1:55" ht="12.75">
      <c r="A42" s="9" t="s">
        <v>267</v>
      </c>
      <c r="B42" s="9">
        <f>SUM(B44:B51:B52)</f>
        <v>1938</v>
      </c>
      <c r="C42" s="9">
        <f>SUM(C44:C51:C52)</f>
        <v>854</v>
      </c>
      <c r="D42" s="9">
        <f>SUM(D44:D51:D52)</f>
        <v>521</v>
      </c>
      <c r="E42" s="9">
        <f>SUM(E44:E51:E52)</f>
        <v>271</v>
      </c>
      <c r="F42" s="9">
        <f>SUM(F44:F51:F52)</f>
        <v>171</v>
      </c>
      <c r="G42" s="9">
        <f>SUM(G44:G51:G52)</f>
        <v>46</v>
      </c>
      <c r="H42" s="9">
        <f>SUM(H44:H51:H52)</f>
        <v>671</v>
      </c>
      <c r="I42" s="9">
        <f>SUM(I44:I51:I52)</f>
        <v>212</v>
      </c>
      <c r="J42" s="9">
        <f>SUM(J44:J51:J52)</f>
        <v>855</v>
      </c>
      <c r="K42" s="9">
        <f>SUM(K44:K51:K52)</f>
        <v>447</v>
      </c>
      <c r="L42" s="9">
        <f>SUM(L44:L51:L52)</f>
        <v>133</v>
      </c>
      <c r="M42" s="9">
        <f>SUM(M44:M51:M52)</f>
        <v>24</v>
      </c>
      <c r="N42" s="9">
        <f>SUM(N44:N51:N52)</f>
        <v>564</v>
      </c>
      <c r="O42" s="9">
        <f>SUM(O44:O51:O52)</f>
        <v>211</v>
      </c>
      <c r="P42" s="9">
        <f>SUM(P44:P51:P52)</f>
        <v>4853</v>
      </c>
      <c r="Q42" s="9">
        <f>SUM(Q44:Q51:Q52)</f>
        <v>2065</v>
      </c>
      <c r="R42" s="9" t="s">
        <v>267</v>
      </c>
      <c r="S42" s="9">
        <f>SUM(S44:S51:S52)</f>
        <v>183</v>
      </c>
      <c r="T42" s="9">
        <f>SUM(T44:T51:T52)</f>
        <v>86</v>
      </c>
      <c r="U42" s="9">
        <f>SUM(U44:U51:U52)</f>
        <v>23</v>
      </c>
      <c r="V42" s="9">
        <f>SUM(V44:V51:V52)</f>
        <v>12</v>
      </c>
      <c r="W42" s="9">
        <f>SUM(W44:W51:W52)</f>
        <v>2</v>
      </c>
      <c r="X42" s="9">
        <f>SUM(X44:X51:X52)</f>
        <v>0</v>
      </c>
      <c r="Y42" s="9">
        <f>SUM(Y44:Y51:Y52)</f>
        <v>48</v>
      </c>
      <c r="Z42" s="9">
        <f>SUM(Z44:Z51:Z52)</f>
        <v>7</v>
      </c>
      <c r="AA42" s="9">
        <f>SUM(AA44:AA51:AA52)</f>
        <v>221</v>
      </c>
      <c r="AB42" s="9">
        <f>SUM(AB44:AB51:AB52)</f>
        <v>120</v>
      </c>
      <c r="AC42" s="9">
        <f>SUM(AC44:AC51:AC52)</f>
        <v>37</v>
      </c>
      <c r="AD42" s="9">
        <f>SUM(AD44:AD51:AD52)</f>
        <v>6</v>
      </c>
      <c r="AE42" s="9">
        <f>SUM(AE44:AE51:AE52)</f>
        <v>227</v>
      </c>
      <c r="AF42" s="9">
        <f>SUM(AF44:AF51:AF52)</f>
        <v>80</v>
      </c>
      <c r="AG42" s="9">
        <f>SUM(AG44:AG51:AG52)</f>
        <v>741</v>
      </c>
      <c r="AH42" s="9">
        <f>SUM(AH44:AH51:AH52)</f>
        <v>311</v>
      </c>
      <c r="AI42" s="9" t="s">
        <v>267</v>
      </c>
      <c r="AJ42" s="9">
        <f>SUM(AJ44:AJ51:AJ52)</f>
        <v>40</v>
      </c>
      <c r="AK42" s="9">
        <f>SUM(AK44:AK51:AK52)</f>
        <v>14</v>
      </c>
      <c r="AL42" s="9">
        <f>SUM(AL44:AL51:AL52)</f>
        <v>6</v>
      </c>
      <c r="AM42" s="9">
        <f>SUM(AM44:AM51:AM52)</f>
        <v>16</v>
      </c>
      <c r="AN42" s="9">
        <f>SUM(AN44:AN51:AN52)</f>
        <v>17</v>
      </c>
      <c r="AO42" s="9">
        <f>SUM(AO44:AO51:AO52)</f>
        <v>6</v>
      </c>
      <c r="AP42" s="9">
        <f>SUM(AP44:AP51:AP52)</f>
        <v>14</v>
      </c>
      <c r="AQ42" s="9">
        <f>SUM(AQ44:AQ51:AQ52)</f>
        <v>113</v>
      </c>
      <c r="AR42" s="9">
        <f>SUM(AR44:AR51:AR52)</f>
        <v>103</v>
      </c>
      <c r="AS42" s="9">
        <f>SUM(AS44:AS51:AS52)</f>
        <v>8</v>
      </c>
      <c r="AT42" s="9">
        <f>SUM(AT44:AT51:AT52)</f>
        <v>111</v>
      </c>
      <c r="AU42" s="9">
        <f>SUM(AU44:AU51:AU52)</f>
        <v>188</v>
      </c>
      <c r="AV42" s="9">
        <f>SUM(AV44:AV51:AV52)</f>
        <v>32</v>
      </c>
      <c r="AW42" s="9">
        <f>SUM(AW44:AW51:AW52)</f>
        <v>25</v>
      </c>
      <c r="AX42" s="9">
        <f>SUM(AX44:AX51:AX52)</f>
        <v>7</v>
      </c>
      <c r="AY42" s="9">
        <f>SUM(AY44:AY51:AY52)</f>
        <v>252</v>
      </c>
      <c r="AZ42" s="9">
        <f>SUM(AZ44:AZ51:AZ52)</f>
        <v>55</v>
      </c>
      <c r="BA42" s="9">
        <f>SUM(BA44:BA51:BA52)</f>
        <v>8</v>
      </c>
      <c r="BB42" s="9">
        <f>SUM(BB44:BB51:BB52)</f>
        <v>8</v>
      </c>
      <c r="BC42" s="9">
        <f>SUM(BC44:BC51:BC52)</f>
        <v>0</v>
      </c>
    </row>
    <row r="43" spans="1:55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9"/>
      <c r="Q43" s="9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9"/>
      <c r="AH43" s="9"/>
      <c r="AI43" s="10"/>
      <c r="AJ43" s="10"/>
      <c r="AK43" s="10"/>
      <c r="AL43" s="10"/>
      <c r="AM43" s="10"/>
      <c r="AN43" s="10"/>
      <c r="AO43" s="10"/>
      <c r="AP43" s="10"/>
      <c r="AQ43" s="247"/>
      <c r="AR43" s="10"/>
      <c r="AS43" s="10"/>
      <c r="AT43" s="10"/>
      <c r="AU43" s="10"/>
      <c r="AV43" s="10"/>
      <c r="AW43" s="10"/>
      <c r="AX43" s="10"/>
      <c r="AY43" s="10"/>
      <c r="AZ43" s="18"/>
      <c r="BA43" s="18"/>
      <c r="BB43" s="18"/>
      <c r="BC43" s="18"/>
    </row>
    <row r="44" spans="1:55" ht="12.75">
      <c r="A44" s="10" t="s">
        <v>75</v>
      </c>
      <c r="B44" s="10">
        <v>103</v>
      </c>
      <c r="C44" s="10">
        <v>38</v>
      </c>
      <c r="D44" s="10">
        <v>28</v>
      </c>
      <c r="E44" s="10">
        <v>11</v>
      </c>
      <c r="F44" s="10">
        <v>0</v>
      </c>
      <c r="G44" s="10">
        <v>0</v>
      </c>
      <c r="H44" s="10">
        <v>39</v>
      </c>
      <c r="I44" s="10">
        <v>8</v>
      </c>
      <c r="J44" s="10">
        <v>71</v>
      </c>
      <c r="K44" s="10">
        <v>40</v>
      </c>
      <c r="L44" s="10">
        <v>0</v>
      </c>
      <c r="M44" s="10">
        <v>0</v>
      </c>
      <c r="N44" s="10">
        <v>23</v>
      </c>
      <c r="O44" s="10">
        <v>3</v>
      </c>
      <c r="P44" s="9">
        <f>B44+D44+F44+H44+J44+L44+N44</f>
        <v>264</v>
      </c>
      <c r="Q44" s="9">
        <f>C44+E44+G44+I44+K44+M44+O44</f>
        <v>100</v>
      </c>
      <c r="R44" s="10" t="s">
        <v>75</v>
      </c>
      <c r="S44" s="10">
        <v>3</v>
      </c>
      <c r="T44" s="10">
        <v>3</v>
      </c>
      <c r="U44" s="10">
        <v>1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18</v>
      </c>
      <c r="AB44" s="10">
        <v>10</v>
      </c>
      <c r="AC44" s="10">
        <v>0</v>
      </c>
      <c r="AD44" s="10">
        <v>0</v>
      </c>
      <c r="AE44" s="10">
        <v>5</v>
      </c>
      <c r="AF44" s="10">
        <v>1</v>
      </c>
      <c r="AG44" s="9">
        <v>27</v>
      </c>
      <c r="AH44" s="9">
        <v>14</v>
      </c>
      <c r="AI44" s="10" t="s">
        <v>75</v>
      </c>
      <c r="AJ44" s="10">
        <v>3</v>
      </c>
      <c r="AK44" s="10">
        <v>1</v>
      </c>
      <c r="AL44" s="10">
        <v>0</v>
      </c>
      <c r="AM44" s="10">
        <v>1</v>
      </c>
      <c r="AN44" s="10">
        <v>1</v>
      </c>
      <c r="AO44" s="10">
        <v>0</v>
      </c>
      <c r="AP44" s="10">
        <v>1</v>
      </c>
      <c r="AQ44" s="247">
        <v>7</v>
      </c>
      <c r="AR44" s="10">
        <v>6</v>
      </c>
      <c r="AS44" s="10">
        <v>0</v>
      </c>
      <c r="AT44" s="10">
        <v>6</v>
      </c>
      <c r="AU44" s="10">
        <v>10</v>
      </c>
      <c r="AV44" s="10">
        <v>6</v>
      </c>
      <c r="AW44" s="10">
        <v>0</v>
      </c>
      <c r="AX44" s="10">
        <v>2</v>
      </c>
      <c r="AY44" s="10">
        <v>18</v>
      </c>
      <c r="AZ44" s="18">
        <v>3</v>
      </c>
      <c r="BA44" s="10">
        <f aca="true" t="shared" si="15" ref="BA44:BA51">+BB44+BC44</f>
        <v>1</v>
      </c>
      <c r="BB44" s="18">
        <v>1</v>
      </c>
      <c r="BC44" s="18"/>
    </row>
    <row r="45" spans="1:55" ht="15" customHeight="1">
      <c r="A45" s="10" t="s">
        <v>442</v>
      </c>
      <c r="B45" s="10">
        <v>206</v>
      </c>
      <c r="C45" s="10">
        <v>78</v>
      </c>
      <c r="D45" s="10">
        <v>56</v>
      </c>
      <c r="E45" s="10">
        <v>30</v>
      </c>
      <c r="F45" s="10">
        <v>18</v>
      </c>
      <c r="G45" s="10">
        <v>2</v>
      </c>
      <c r="H45" s="10">
        <v>61</v>
      </c>
      <c r="I45" s="10">
        <v>18</v>
      </c>
      <c r="J45" s="10">
        <v>68</v>
      </c>
      <c r="K45" s="10">
        <v>40</v>
      </c>
      <c r="L45" s="10">
        <v>14</v>
      </c>
      <c r="M45" s="10">
        <v>3</v>
      </c>
      <c r="N45" s="10">
        <v>27</v>
      </c>
      <c r="O45" s="10">
        <v>8</v>
      </c>
      <c r="P45" s="9">
        <f>B45+D45+F45+H45+J45+L45+N45</f>
        <v>450</v>
      </c>
      <c r="Q45" s="9">
        <f>C45+E45+G45+I45+K45+M45+O45</f>
        <v>179</v>
      </c>
      <c r="R45" s="10" t="s">
        <v>442</v>
      </c>
      <c r="S45" s="10">
        <v>2</v>
      </c>
      <c r="T45" s="10">
        <v>1</v>
      </c>
      <c r="U45" s="10">
        <v>2</v>
      </c>
      <c r="V45" s="10">
        <v>0</v>
      </c>
      <c r="W45" s="10">
        <v>0</v>
      </c>
      <c r="X45" s="10">
        <v>0</v>
      </c>
      <c r="Y45" s="10">
        <v>4</v>
      </c>
      <c r="Z45" s="10">
        <v>0</v>
      </c>
      <c r="AA45" s="10">
        <v>17</v>
      </c>
      <c r="AB45" s="10">
        <v>11</v>
      </c>
      <c r="AC45" s="10">
        <v>7</v>
      </c>
      <c r="AD45" s="10">
        <v>2</v>
      </c>
      <c r="AE45" s="10">
        <v>7</v>
      </c>
      <c r="AF45" s="10">
        <v>2</v>
      </c>
      <c r="AG45" s="9">
        <f>S45+U45+W45+Y45+AA45+AC45+AE45</f>
        <v>39</v>
      </c>
      <c r="AH45" s="9">
        <f>T45+V45+X45+Z45+AB45+AD45+AF45</f>
        <v>16</v>
      </c>
      <c r="AI45" s="10" t="s">
        <v>442</v>
      </c>
      <c r="AJ45" s="10">
        <v>4</v>
      </c>
      <c r="AK45" s="10">
        <v>2</v>
      </c>
      <c r="AL45" s="10">
        <v>1</v>
      </c>
      <c r="AM45" s="10">
        <v>2</v>
      </c>
      <c r="AN45" s="10">
        <v>2</v>
      </c>
      <c r="AO45" s="10">
        <v>1</v>
      </c>
      <c r="AP45" s="10">
        <v>1</v>
      </c>
      <c r="AQ45" s="140">
        <v>13</v>
      </c>
      <c r="AR45" s="10">
        <v>6</v>
      </c>
      <c r="AS45" s="10">
        <v>3</v>
      </c>
      <c r="AT45" s="10">
        <v>9</v>
      </c>
      <c r="AU45" s="10">
        <v>11</v>
      </c>
      <c r="AV45" s="10">
        <v>0</v>
      </c>
      <c r="AW45" s="10">
        <v>10</v>
      </c>
      <c r="AX45" s="10">
        <v>3</v>
      </c>
      <c r="AY45" s="335">
        <v>24</v>
      </c>
      <c r="AZ45" s="10">
        <v>0</v>
      </c>
      <c r="BA45" s="10">
        <f t="shared" si="15"/>
        <v>1</v>
      </c>
      <c r="BB45" s="18">
        <v>1</v>
      </c>
      <c r="BC45" s="18"/>
    </row>
    <row r="46" spans="1:55" ht="15" customHeight="1">
      <c r="A46" s="10" t="s">
        <v>443</v>
      </c>
      <c r="B46" s="10">
        <v>157</v>
      </c>
      <c r="C46" s="10">
        <v>45</v>
      </c>
      <c r="D46" s="10">
        <v>44</v>
      </c>
      <c r="E46" s="10">
        <v>21</v>
      </c>
      <c r="F46" s="10">
        <v>0</v>
      </c>
      <c r="G46" s="10">
        <v>0</v>
      </c>
      <c r="H46" s="10">
        <v>19</v>
      </c>
      <c r="I46" s="10">
        <v>3</v>
      </c>
      <c r="J46" s="10">
        <v>99</v>
      </c>
      <c r="K46" s="10">
        <v>36</v>
      </c>
      <c r="L46" s="10">
        <v>0</v>
      </c>
      <c r="M46" s="10">
        <v>0</v>
      </c>
      <c r="N46" s="10">
        <v>31</v>
      </c>
      <c r="O46" s="10">
        <v>4</v>
      </c>
      <c r="P46" s="9">
        <f aca="true" t="shared" si="16" ref="P46:P51">B46+D46+F46+H46+J46+L46+N46</f>
        <v>350</v>
      </c>
      <c r="Q46" s="9">
        <f aca="true" t="shared" si="17" ref="Q46:Q51">C46+E46+G46+I46+K46+M46+O46</f>
        <v>109</v>
      </c>
      <c r="R46" s="10" t="s">
        <v>443</v>
      </c>
      <c r="S46" s="10">
        <v>12</v>
      </c>
      <c r="T46" s="10">
        <v>4</v>
      </c>
      <c r="U46" s="10">
        <v>6</v>
      </c>
      <c r="V46" s="10">
        <v>4</v>
      </c>
      <c r="W46" s="10">
        <v>0</v>
      </c>
      <c r="X46" s="10">
        <v>0</v>
      </c>
      <c r="Y46" s="10">
        <v>11</v>
      </c>
      <c r="Z46" s="10">
        <v>3</v>
      </c>
      <c r="AA46" s="10">
        <v>17</v>
      </c>
      <c r="AB46" s="10">
        <v>6</v>
      </c>
      <c r="AC46" s="10">
        <v>0</v>
      </c>
      <c r="AD46" s="10">
        <v>0</v>
      </c>
      <c r="AE46" s="10">
        <v>12</v>
      </c>
      <c r="AF46" s="10">
        <v>1</v>
      </c>
      <c r="AG46" s="9">
        <f aca="true" t="shared" si="18" ref="AG46:AG52">S46+U46+W46+Y46+AA46+AC46+AE46</f>
        <v>58</v>
      </c>
      <c r="AH46" s="9">
        <f aca="true" t="shared" si="19" ref="AH46:AH52">T46+V46+X46+Z46+AB46+AD46+AF46</f>
        <v>18</v>
      </c>
      <c r="AI46" s="10" t="s">
        <v>443</v>
      </c>
      <c r="AJ46" s="10">
        <v>3</v>
      </c>
      <c r="AK46" s="10">
        <v>2</v>
      </c>
      <c r="AL46" s="10">
        <v>0</v>
      </c>
      <c r="AM46" s="10">
        <v>1</v>
      </c>
      <c r="AN46" s="10">
        <v>2</v>
      </c>
      <c r="AO46" s="10">
        <v>0</v>
      </c>
      <c r="AP46" s="10">
        <v>1</v>
      </c>
      <c r="AQ46" s="140">
        <v>9</v>
      </c>
      <c r="AR46" s="10">
        <v>9</v>
      </c>
      <c r="AS46" s="10">
        <v>2</v>
      </c>
      <c r="AT46" s="10">
        <v>11</v>
      </c>
      <c r="AU46" s="10">
        <v>15</v>
      </c>
      <c r="AV46" s="10">
        <v>1</v>
      </c>
      <c r="AW46" s="10">
        <v>0</v>
      </c>
      <c r="AX46" s="10">
        <v>1</v>
      </c>
      <c r="AY46" s="335">
        <v>17</v>
      </c>
      <c r="AZ46" s="10">
        <v>10</v>
      </c>
      <c r="BA46" s="10">
        <f t="shared" si="15"/>
        <v>1</v>
      </c>
      <c r="BB46" s="18">
        <v>1</v>
      </c>
      <c r="BC46" s="18"/>
    </row>
    <row r="47" spans="1:55" ht="15" customHeight="1">
      <c r="A47" s="177" t="s">
        <v>444</v>
      </c>
      <c r="B47" s="10">
        <v>278</v>
      </c>
      <c r="C47" s="10">
        <v>95</v>
      </c>
      <c r="D47" s="10">
        <v>90</v>
      </c>
      <c r="E47" s="10">
        <v>32</v>
      </c>
      <c r="F47" s="10">
        <v>12</v>
      </c>
      <c r="G47" s="10">
        <v>3</v>
      </c>
      <c r="H47" s="10">
        <v>155</v>
      </c>
      <c r="I47" s="10">
        <v>54</v>
      </c>
      <c r="J47" s="10">
        <v>132</v>
      </c>
      <c r="K47" s="10">
        <v>54</v>
      </c>
      <c r="L47" s="10">
        <v>12</v>
      </c>
      <c r="M47" s="10">
        <v>1</v>
      </c>
      <c r="N47" s="10">
        <v>119</v>
      </c>
      <c r="O47" s="10">
        <v>43</v>
      </c>
      <c r="P47" s="9">
        <f t="shared" si="16"/>
        <v>798</v>
      </c>
      <c r="Q47" s="9">
        <f t="shared" si="17"/>
        <v>282</v>
      </c>
      <c r="R47" s="177" t="s">
        <v>444</v>
      </c>
      <c r="S47" s="10">
        <v>30</v>
      </c>
      <c r="T47" s="10">
        <v>19</v>
      </c>
      <c r="U47" s="10">
        <v>4</v>
      </c>
      <c r="V47" s="10">
        <v>2</v>
      </c>
      <c r="W47" s="10">
        <v>0</v>
      </c>
      <c r="X47" s="10">
        <v>0</v>
      </c>
      <c r="Y47" s="10">
        <v>7</v>
      </c>
      <c r="Z47" s="10">
        <v>2</v>
      </c>
      <c r="AA47" s="10">
        <v>34</v>
      </c>
      <c r="AB47" s="10">
        <v>18</v>
      </c>
      <c r="AC47" s="10">
        <v>5</v>
      </c>
      <c r="AD47" s="10">
        <v>0</v>
      </c>
      <c r="AE47" s="10">
        <v>51</v>
      </c>
      <c r="AF47" s="10">
        <v>13</v>
      </c>
      <c r="AG47" s="9">
        <f t="shared" si="18"/>
        <v>131</v>
      </c>
      <c r="AH47" s="9">
        <f t="shared" si="19"/>
        <v>54</v>
      </c>
      <c r="AI47" s="177" t="s">
        <v>444</v>
      </c>
      <c r="AJ47" s="10">
        <v>6</v>
      </c>
      <c r="AK47" s="10">
        <v>2</v>
      </c>
      <c r="AL47" s="10">
        <v>1</v>
      </c>
      <c r="AM47" s="10">
        <v>4</v>
      </c>
      <c r="AN47" s="10">
        <v>2</v>
      </c>
      <c r="AO47" s="10">
        <v>1</v>
      </c>
      <c r="AP47" s="10">
        <v>3</v>
      </c>
      <c r="AQ47" s="140">
        <v>19</v>
      </c>
      <c r="AR47" s="10">
        <v>22</v>
      </c>
      <c r="AS47" s="10">
        <v>0</v>
      </c>
      <c r="AT47" s="10">
        <v>22</v>
      </c>
      <c r="AU47" s="10">
        <v>28</v>
      </c>
      <c r="AV47" s="10">
        <v>8</v>
      </c>
      <c r="AW47" s="10">
        <v>0</v>
      </c>
      <c r="AX47" s="10">
        <v>0</v>
      </c>
      <c r="AY47" s="335">
        <v>36</v>
      </c>
      <c r="AZ47" s="10">
        <v>10</v>
      </c>
      <c r="BA47" s="10">
        <f t="shared" si="15"/>
        <v>1</v>
      </c>
      <c r="BB47" s="18">
        <v>1</v>
      </c>
      <c r="BC47" s="18"/>
    </row>
    <row r="48" spans="1:55" ht="15" customHeight="1">
      <c r="A48" s="10" t="s">
        <v>445</v>
      </c>
      <c r="B48" s="10">
        <v>448</v>
      </c>
      <c r="C48" s="10">
        <v>224</v>
      </c>
      <c r="D48" s="10">
        <v>118</v>
      </c>
      <c r="E48" s="10">
        <v>84</v>
      </c>
      <c r="F48" s="10">
        <v>69</v>
      </c>
      <c r="G48" s="10">
        <v>21</v>
      </c>
      <c r="H48" s="10">
        <v>190</v>
      </c>
      <c r="I48" s="10">
        <v>71</v>
      </c>
      <c r="J48" s="10">
        <v>205</v>
      </c>
      <c r="K48" s="10">
        <v>130</v>
      </c>
      <c r="L48" s="10">
        <v>50</v>
      </c>
      <c r="M48" s="10">
        <v>5</v>
      </c>
      <c r="N48" s="10">
        <v>205</v>
      </c>
      <c r="O48" s="10">
        <v>96</v>
      </c>
      <c r="P48" s="9">
        <f t="shared" si="16"/>
        <v>1285</v>
      </c>
      <c r="Q48" s="9">
        <f t="shared" si="17"/>
        <v>631</v>
      </c>
      <c r="R48" s="10" t="s">
        <v>445</v>
      </c>
      <c r="S48" s="10">
        <v>35</v>
      </c>
      <c r="T48" s="10">
        <v>12</v>
      </c>
      <c r="U48" s="10">
        <v>1</v>
      </c>
      <c r="V48" s="10">
        <v>1</v>
      </c>
      <c r="W48" s="10">
        <v>0</v>
      </c>
      <c r="X48" s="10">
        <v>0</v>
      </c>
      <c r="Y48" s="10">
        <v>1</v>
      </c>
      <c r="Z48" s="10">
        <v>0</v>
      </c>
      <c r="AA48" s="10">
        <v>76</v>
      </c>
      <c r="AB48" s="10">
        <v>44</v>
      </c>
      <c r="AC48" s="10">
        <v>13</v>
      </c>
      <c r="AD48" s="10">
        <v>0</v>
      </c>
      <c r="AE48" s="10">
        <v>78</v>
      </c>
      <c r="AF48" s="10">
        <v>34</v>
      </c>
      <c r="AG48" s="9">
        <f t="shared" si="18"/>
        <v>204</v>
      </c>
      <c r="AH48" s="9">
        <f t="shared" si="19"/>
        <v>91</v>
      </c>
      <c r="AI48" s="10" t="s">
        <v>445</v>
      </c>
      <c r="AJ48" s="10">
        <v>11</v>
      </c>
      <c r="AK48" s="10">
        <v>3</v>
      </c>
      <c r="AL48" s="10">
        <v>2</v>
      </c>
      <c r="AM48" s="10">
        <v>4</v>
      </c>
      <c r="AN48" s="10">
        <v>4</v>
      </c>
      <c r="AO48" s="10">
        <v>2</v>
      </c>
      <c r="AP48" s="10">
        <v>4</v>
      </c>
      <c r="AQ48" s="140">
        <v>30</v>
      </c>
      <c r="AR48" s="10">
        <v>28</v>
      </c>
      <c r="AS48" s="10">
        <v>2</v>
      </c>
      <c r="AT48" s="10">
        <v>30</v>
      </c>
      <c r="AU48" s="10">
        <v>57</v>
      </c>
      <c r="AV48" s="10">
        <v>0</v>
      </c>
      <c r="AW48" s="10">
        <v>11</v>
      </c>
      <c r="AX48" s="10">
        <v>0</v>
      </c>
      <c r="AY48" s="335">
        <v>68</v>
      </c>
      <c r="AZ48" s="10">
        <v>12</v>
      </c>
      <c r="BA48" s="10">
        <f t="shared" si="15"/>
        <v>1</v>
      </c>
      <c r="BB48" s="18">
        <v>1</v>
      </c>
      <c r="BC48" s="18"/>
    </row>
    <row r="49" spans="1:55" ht="15" customHeight="1">
      <c r="A49" s="10" t="s">
        <v>446</v>
      </c>
      <c r="B49" s="10">
        <v>227</v>
      </c>
      <c r="C49" s="10">
        <v>120</v>
      </c>
      <c r="D49" s="10">
        <v>58</v>
      </c>
      <c r="E49" s="10">
        <v>33</v>
      </c>
      <c r="F49" s="10">
        <v>41</v>
      </c>
      <c r="G49" s="10">
        <v>13</v>
      </c>
      <c r="H49" s="10">
        <v>46</v>
      </c>
      <c r="I49" s="10">
        <v>15</v>
      </c>
      <c r="J49" s="10">
        <v>97</v>
      </c>
      <c r="K49" s="10">
        <v>58</v>
      </c>
      <c r="L49" s="10">
        <v>40</v>
      </c>
      <c r="M49" s="10">
        <v>12</v>
      </c>
      <c r="N49" s="10">
        <v>53</v>
      </c>
      <c r="O49" s="10">
        <v>21</v>
      </c>
      <c r="P49" s="9">
        <f t="shared" si="16"/>
        <v>562</v>
      </c>
      <c r="Q49" s="9">
        <f t="shared" si="17"/>
        <v>272</v>
      </c>
      <c r="R49" s="10" t="s">
        <v>446</v>
      </c>
      <c r="S49" s="10">
        <v>27</v>
      </c>
      <c r="T49" s="10">
        <v>13</v>
      </c>
      <c r="U49" s="10">
        <v>4</v>
      </c>
      <c r="V49" s="10">
        <v>1</v>
      </c>
      <c r="W49" s="10">
        <v>2</v>
      </c>
      <c r="X49" s="10">
        <v>0</v>
      </c>
      <c r="Y49" s="10">
        <v>8</v>
      </c>
      <c r="Z49" s="10">
        <v>0</v>
      </c>
      <c r="AA49" s="10">
        <v>37</v>
      </c>
      <c r="AB49" s="10">
        <v>20</v>
      </c>
      <c r="AC49" s="10">
        <v>6</v>
      </c>
      <c r="AD49" s="10">
        <v>3</v>
      </c>
      <c r="AE49" s="10">
        <v>19</v>
      </c>
      <c r="AF49" s="10">
        <v>6</v>
      </c>
      <c r="AG49" s="9">
        <f t="shared" si="18"/>
        <v>103</v>
      </c>
      <c r="AH49" s="9">
        <f t="shared" si="19"/>
        <v>43</v>
      </c>
      <c r="AI49" s="10" t="s">
        <v>446</v>
      </c>
      <c r="AJ49" s="10">
        <v>5</v>
      </c>
      <c r="AK49" s="10">
        <v>1</v>
      </c>
      <c r="AL49" s="10">
        <v>1</v>
      </c>
      <c r="AM49" s="10">
        <v>1</v>
      </c>
      <c r="AN49" s="10">
        <v>2</v>
      </c>
      <c r="AO49" s="10">
        <v>1</v>
      </c>
      <c r="AP49" s="10">
        <v>1</v>
      </c>
      <c r="AQ49" s="140">
        <v>12</v>
      </c>
      <c r="AR49" s="10">
        <v>12</v>
      </c>
      <c r="AS49" s="10">
        <v>0</v>
      </c>
      <c r="AT49" s="10">
        <v>12</v>
      </c>
      <c r="AU49" s="10">
        <v>16</v>
      </c>
      <c r="AV49" s="10">
        <v>8</v>
      </c>
      <c r="AW49" s="10">
        <v>0</v>
      </c>
      <c r="AX49" s="10">
        <v>1</v>
      </c>
      <c r="AY49" s="335">
        <v>25</v>
      </c>
      <c r="AZ49" s="10">
        <v>5</v>
      </c>
      <c r="BA49" s="10">
        <f t="shared" si="15"/>
        <v>1</v>
      </c>
      <c r="BB49" s="18">
        <v>1</v>
      </c>
      <c r="BC49" s="18"/>
    </row>
    <row r="50" spans="1:55" ht="15" customHeight="1">
      <c r="A50" s="10" t="s">
        <v>82</v>
      </c>
      <c r="B50" s="10">
        <v>394</v>
      </c>
      <c r="C50" s="10">
        <v>203</v>
      </c>
      <c r="D50" s="10">
        <v>58</v>
      </c>
      <c r="E50" s="10">
        <v>28</v>
      </c>
      <c r="F50" s="10">
        <v>31</v>
      </c>
      <c r="G50" s="10">
        <v>7</v>
      </c>
      <c r="H50" s="10">
        <v>110</v>
      </c>
      <c r="I50" s="10">
        <v>33</v>
      </c>
      <c r="J50" s="10">
        <v>91</v>
      </c>
      <c r="K50" s="10">
        <v>46</v>
      </c>
      <c r="L50" s="10">
        <v>17</v>
      </c>
      <c r="M50" s="10">
        <v>3</v>
      </c>
      <c r="N50" s="10">
        <v>75</v>
      </c>
      <c r="O50" s="10">
        <v>24</v>
      </c>
      <c r="P50" s="9">
        <f t="shared" si="16"/>
        <v>776</v>
      </c>
      <c r="Q50" s="9">
        <f t="shared" si="17"/>
        <v>344</v>
      </c>
      <c r="R50" s="10" t="s">
        <v>82</v>
      </c>
      <c r="S50" s="10">
        <v>73</v>
      </c>
      <c r="T50" s="10">
        <v>34</v>
      </c>
      <c r="U50" s="10">
        <v>5</v>
      </c>
      <c r="V50" s="10">
        <v>4</v>
      </c>
      <c r="W50" s="10">
        <v>0</v>
      </c>
      <c r="X50" s="10">
        <v>0</v>
      </c>
      <c r="Y50" s="10">
        <v>17</v>
      </c>
      <c r="Z50" s="10">
        <v>2</v>
      </c>
      <c r="AA50" s="10">
        <v>18</v>
      </c>
      <c r="AB50" s="10">
        <v>8</v>
      </c>
      <c r="AC50" s="10">
        <v>6</v>
      </c>
      <c r="AD50" s="10">
        <v>1</v>
      </c>
      <c r="AE50" s="10">
        <v>41</v>
      </c>
      <c r="AF50" s="10">
        <v>17</v>
      </c>
      <c r="AG50" s="9">
        <f t="shared" si="18"/>
        <v>160</v>
      </c>
      <c r="AH50" s="9">
        <f t="shared" si="19"/>
        <v>66</v>
      </c>
      <c r="AI50" s="10" t="s">
        <v>82</v>
      </c>
      <c r="AJ50" s="10">
        <v>5</v>
      </c>
      <c r="AK50" s="10">
        <v>1</v>
      </c>
      <c r="AL50" s="10">
        <v>1</v>
      </c>
      <c r="AM50" s="10">
        <v>2</v>
      </c>
      <c r="AN50" s="10">
        <v>2</v>
      </c>
      <c r="AO50" s="10">
        <v>1</v>
      </c>
      <c r="AP50" s="10">
        <v>2</v>
      </c>
      <c r="AQ50" s="140">
        <v>14</v>
      </c>
      <c r="AR50" s="10">
        <v>13</v>
      </c>
      <c r="AS50" s="10">
        <v>0</v>
      </c>
      <c r="AT50" s="10">
        <v>13</v>
      </c>
      <c r="AU50" s="10">
        <v>32</v>
      </c>
      <c r="AV50" s="10">
        <v>5</v>
      </c>
      <c r="AW50" s="10">
        <v>0</v>
      </c>
      <c r="AX50" s="10">
        <v>0</v>
      </c>
      <c r="AY50" s="335">
        <v>37</v>
      </c>
      <c r="AZ50" s="10">
        <v>11</v>
      </c>
      <c r="BA50" s="10">
        <f t="shared" si="15"/>
        <v>1</v>
      </c>
      <c r="BB50" s="18">
        <v>1</v>
      </c>
      <c r="BC50" s="18"/>
    </row>
    <row r="51" spans="1:55" ht="15" customHeight="1">
      <c r="A51" s="177" t="s">
        <v>447</v>
      </c>
      <c r="B51" s="10">
        <v>125</v>
      </c>
      <c r="C51" s="10">
        <v>51</v>
      </c>
      <c r="D51" s="10">
        <v>69</v>
      </c>
      <c r="E51" s="10">
        <v>32</v>
      </c>
      <c r="F51" s="10">
        <v>0</v>
      </c>
      <c r="G51" s="10">
        <v>0</v>
      </c>
      <c r="H51" s="10">
        <v>51</v>
      </c>
      <c r="I51" s="10">
        <v>10</v>
      </c>
      <c r="J51" s="10">
        <v>92</v>
      </c>
      <c r="K51" s="10">
        <v>43</v>
      </c>
      <c r="L51" s="10">
        <v>0</v>
      </c>
      <c r="M51" s="10">
        <v>0</v>
      </c>
      <c r="N51" s="10">
        <v>31</v>
      </c>
      <c r="O51" s="10">
        <v>12</v>
      </c>
      <c r="P51" s="9">
        <f t="shared" si="16"/>
        <v>368</v>
      </c>
      <c r="Q51" s="9">
        <f t="shared" si="17"/>
        <v>148</v>
      </c>
      <c r="R51" s="177" t="s">
        <v>447</v>
      </c>
      <c r="S51" s="10">
        <v>1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4</v>
      </c>
      <c r="AB51" s="10">
        <v>3</v>
      </c>
      <c r="AC51" s="10">
        <v>0</v>
      </c>
      <c r="AD51" s="10">
        <v>0</v>
      </c>
      <c r="AE51" s="10">
        <v>14</v>
      </c>
      <c r="AF51" s="10">
        <v>6</v>
      </c>
      <c r="AG51" s="9">
        <f t="shared" si="18"/>
        <v>19</v>
      </c>
      <c r="AH51" s="9">
        <f t="shared" si="19"/>
        <v>9</v>
      </c>
      <c r="AI51" s="177" t="s">
        <v>447</v>
      </c>
      <c r="AJ51" s="10">
        <v>3</v>
      </c>
      <c r="AK51" s="10">
        <v>2</v>
      </c>
      <c r="AL51" s="10">
        <v>0</v>
      </c>
      <c r="AM51" s="10">
        <v>1</v>
      </c>
      <c r="AN51" s="10">
        <v>2</v>
      </c>
      <c r="AO51" s="10">
        <v>0</v>
      </c>
      <c r="AP51" s="10">
        <v>1</v>
      </c>
      <c r="AQ51" s="140">
        <v>9</v>
      </c>
      <c r="AR51" s="10">
        <v>7</v>
      </c>
      <c r="AS51" s="10">
        <v>1</v>
      </c>
      <c r="AT51" s="10">
        <v>8</v>
      </c>
      <c r="AU51" s="10">
        <v>19</v>
      </c>
      <c r="AV51" s="10">
        <v>4</v>
      </c>
      <c r="AW51" s="10">
        <v>4</v>
      </c>
      <c r="AX51" s="10">
        <v>0</v>
      </c>
      <c r="AY51" s="335">
        <v>27</v>
      </c>
      <c r="AZ51" s="10">
        <v>4</v>
      </c>
      <c r="BA51" s="10">
        <f t="shared" si="15"/>
        <v>1</v>
      </c>
      <c r="BB51" s="18">
        <v>1</v>
      </c>
      <c r="BC51" s="18"/>
    </row>
    <row r="52" spans="1:55" ht="1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9"/>
      <c r="Q52" s="9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9">
        <f t="shared" si="18"/>
        <v>0</v>
      </c>
      <c r="AH52" s="9">
        <f t="shared" si="19"/>
        <v>0</v>
      </c>
      <c r="AI52" s="10"/>
      <c r="AJ52" s="10"/>
      <c r="AK52" s="10"/>
      <c r="AL52" s="10"/>
      <c r="AM52" s="10"/>
      <c r="AN52" s="10"/>
      <c r="AO52" s="10"/>
      <c r="AP52" s="10"/>
      <c r="AQ52" s="244"/>
      <c r="AR52" s="10"/>
      <c r="AS52" s="10"/>
      <c r="AT52" s="10"/>
      <c r="AU52" s="10"/>
      <c r="AV52" s="10"/>
      <c r="AW52" s="10"/>
      <c r="AX52" s="10"/>
      <c r="AY52" s="32"/>
      <c r="AZ52" s="10"/>
      <c r="BA52" s="10"/>
      <c r="BB52" s="18"/>
      <c r="BC52" s="18"/>
    </row>
    <row r="53" spans="1:55" ht="12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39"/>
      <c r="AH53" s="39"/>
      <c r="AI53" s="40"/>
      <c r="AJ53" s="40"/>
      <c r="AK53" s="40"/>
      <c r="AL53" s="40"/>
      <c r="AM53" s="40"/>
      <c r="AN53" s="40"/>
      <c r="AO53" s="40"/>
      <c r="AP53" s="40"/>
      <c r="AQ53" s="245"/>
      <c r="AR53" s="40"/>
      <c r="AS53" s="40"/>
      <c r="AT53" s="40"/>
      <c r="AU53" s="40"/>
      <c r="AV53" s="40"/>
      <c r="AW53" s="40"/>
      <c r="AX53" s="40"/>
      <c r="AY53" s="40"/>
      <c r="AZ53" s="93"/>
      <c r="BA53" s="93"/>
      <c r="BB53" s="93"/>
      <c r="BC53" s="93"/>
    </row>
    <row r="54" spans="1:53" ht="9.7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2"/>
      <c r="AH54" s="42"/>
      <c r="AI54" s="41"/>
      <c r="AJ54" s="41"/>
      <c r="AK54" s="41"/>
      <c r="AL54" s="41"/>
      <c r="AM54" s="41"/>
      <c r="AN54" s="41"/>
      <c r="AO54" s="41"/>
      <c r="AP54" s="41"/>
      <c r="AQ54" s="246"/>
      <c r="AR54" s="41"/>
      <c r="AS54" s="41"/>
      <c r="AT54" s="41"/>
      <c r="AU54" s="41"/>
      <c r="AV54" s="41"/>
      <c r="AW54" s="41"/>
      <c r="AX54" s="41"/>
      <c r="AY54" s="41"/>
      <c r="AZ54" s="175"/>
      <c r="BA54" s="175"/>
    </row>
    <row r="55" spans="1:55" ht="12.75">
      <c r="A55" s="24" t="s">
        <v>244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 t="s">
        <v>246</v>
      </c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 t="s">
        <v>211</v>
      </c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37"/>
      <c r="BC55" s="37"/>
    </row>
    <row r="56" spans="1:55" ht="12.75">
      <c r="A56" s="24" t="s">
        <v>415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 t="s">
        <v>415</v>
      </c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 t="s">
        <v>421</v>
      </c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37"/>
      <c r="BC56" s="37"/>
    </row>
    <row r="57" spans="1:55" ht="12.75">
      <c r="A57" s="24" t="s">
        <v>401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 t="s">
        <v>401</v>
      </c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 t="s">
        <v>401</v>
      </c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37"/>
      <c r="BC57" s="37"/>
    </row>
    <row r="58" spans="2:51" ht="6.7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J58" s="23"/>
      <c r="AK58" s="23"/>
      <c r="AL58" s="23"/>
      <c r="AM58" s="23"/>
      <c r="AN58" s="23"/>
      <c r="AO58" s="23"/>
      <c r="AP58" s="23"/>
      <c r="AQ58" s="66"/>
      <c r="AR58" s="23"/>
      <c r="AS58" s="23"/>
      <c r="AT58" s="23"/>
      <c r="AU58" s="23"/>
      <c r="AV58" s="23"/>
      <c r="AW58" s="23"/>
      <c r="AX58" s="23"/>
      <c r="AY58" s="23"/>
    </row>
    <row r="59" spans="1:54" ht="12" customHeight="1">
      <c r="A59" s="65" t="s">
        <v>537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4" t="s">
        <v>298</v>
      </c>
      <c r="O59" s="24"/>
      <c r="P59" s="23"/>
      <c r="Q59" s="23"/>
      <c r="R59" s="65" t="s">
        <v>537</v>
      </c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4" t="s">
        <v>298</v>
      </c>
      <c r="AF59" s="24"/>
      <c r="AG59" s="23"/>
      <c r="AH59" s="23"/>
      <c r="AI59" s="65" t="s">
        <v>537</v>
      </c>
      <c r="AJ59" s="23"/>
      <c r="AK59" s="23"/>
      <c r="AL59" s="23"/>
      <c r="AM59" s="23"/>
      <c r="AN59" s="23"/>
      <c r="AO59" s="23"/>
      <c r="AP59" s="23"/>
      <c r="AQ59" s="66"/>
      <c r="AR59" s="23"/>
      <c r="AS59" s="23"/>
      <c r="AT59" s="23"/>
      <c r="AU59" s="23"/>
      <c r="AV59" s="23"/>
      <c r="AW59" s="23"/>
      <c r="AY59" s="24"/>
      <c r="BB59" s="24" t="s">
        <v>298</v>
      </c>
    </row>
    <row r="60" spans="2:51" ht="9.7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J60" s="23"/>
      <c r="AK60" s="23"/>
      <c r="AL60" s="23"/>
      <c r="AM60" s="23"/>
      <c r="AN60" s="23"/>
      <c r="AO60" s="23"/>
      <c r="AP60" s="23"/>
      <c r="AQ60" s="66"/>
      <c r="AR60" s="23"/>
      <c r="AS60" s="23"/>
      <c r="AT60" s="23"/>
      <c r="AU60" s="23"/>
      <c r="AV60" s="23"/>
      <c r="AW60" s="23"/>
      <c r="AX60" s="23"/>
      <c r="AY60" s="23"/>
    </row>
    <row r="61" spans="1:55" s="496" customFormat="1" ht="16.5" customHeight="1">
      <c r="A61" s="426"/>
      <c r="B61" s="427" t="s">
        <v>283</v>
      </c>
      <c r="C61" s="428"/>
      <c r="D61" s="427" t="s">
        <v>284</v>
      </c>
      <c r="E61" s="428"/>
      <c r="F61" s="427" t="s">
        <v>285</v>
      </c>
      <c r="G61" s="428"/>
      <c r="H61" s="427" t="s">
        <v>286</v>
      </c>
      <c r="I61" s="428"/>
      <c r="J61" s="427" t="s">
        <v>287</v>
      </c>
      <c r="K61" s="428"/>
      <c r="L61" s="427" t="s">
        <v>288</v>
      </c>
      <c r="M61" s="428"/>
      <c r="N61" s="427" t="s">
        <v>289</v>
      </c>
      <c r="O61" s="428"/>
      <c r="P61" s="427" t="s">
        <v>259</v>
      </c>
      <c r="Q61" s="428"/>
      <c r="R61" s="426"/>
      <c r="S61" s="427" t="s">
        <v>283</v>
      </c>
      <c r="T61" s="428"/>
      <c r="U61" s="427" t="s">
        <v>284</v>
      </c>
      <c r="V61" s="428"/>
      <c r="W61" s="427" t="s">
        <v>285</v>
      </c>
      <c r="X61" s="428"/>
      <c r="Y61" s="427" t="s">
        <v>286</v>
      </c>
      <c r="Z61" s="428"/>
      <c r="AA61" s="427" t="s">
        <v>287</v>
      </c>
      <c r="AB61" s="428"/>
      <c r="AC61" s="427" t="s">
        <v>288</v>
      </c>
      <c r="AD61" s="428"/>
      <c r="AE61" s="427" t="s">
        <v>289</v>
      </c>
      <c r="AF61" s="428"/>
      <c r="AG61" s="427" t="s">
        <v>259</v>
      </c>
      <c r="AH61" s="428"/>
      <c r="AI61" s="490"/>
      <c r="AJ61" s="184" t="s">
        <v>569</v>
      </c>
      <c r="AK61" s="491"/>
      <c r="AL61" s="491"/>
      <c r="AM61" s="491"/>
      <c r="AN61" s="491"/>
      <c r="AO61" s="491"/>
      <c r="AP61" s="491"/>
      <c r="AQ61" s="492"/>
      <c r="AR61" s="493" t="s">
        <v>5</v>
      </c>
      <c r="AS61" s="494"/>
      <c r="AT61" s="495"/>
      <c r="AU61" s="412" t="s">
        <v>534</v>
      </c>
      <c r="AV61" s="413"/>
      <c r="AW61" s="411"/>
      <c r="AX61" s="414"/>
      <c r="AY61" s="421"/>
      <c r="AZ61" s="399" t="s">
        <v>385</v>
      </c>
      <c r="BA61" s="412" t="s">
        <v>386</v>
      </c>
      <c r="BB61" s="400"/>
      <c r="BC61" s="417">
        <v>0</v>
      </c>
    </row>
    <row r="62" spans="1:55" s="497" customFormat="1" ht="25.5" customHeight="1">
      <c r="A62" s="228" t="s">
        <v>416</v>
      </c>
      <c r="B62" s="228" t="s">
        <v>532</v>
      </c>
      <c r="C62" s="228" t="s">
        <v>265</v>
      </c>
      <c r="D62" s="228" t="s">
        <v>532</v>
      </c>
      <c r="E62" s="228" t="s">
        <v>265</v>
      </c>
      <c r="F62" s="228" t="s">
        <v>532</v>
      </c>
      <c r="G62" s="228" t="s">
        <v>265</v>
      </c>
      <c r="H62" s="228" t="s">
        <v>532</v>
      </c>
      <c r="I62" s="228" t="s">
        <v>265</v>
      </c>
      <c r="J62" s="228" t="s">
        <v>532</v>
      </c>
      <c r="K62" s="228" t="s">
        <v>265</v>
      </c>
      <c r="L62" s="228" t="s">
        <v>532</v>
      </c>
      <c r="M62" s="228" t="s">
        <v>265</v>
      </c>
      <c r="N62" s="228" t="s">
        <v>532</v>
      </c>
      <c r="O62" s="228" t="s">
        <v>265</v>
      </c>
      <c r="P62" s="228" t="s">
        <v>532</v>
      </c>
      <c r="Q62" s="228" t="s">
        <v>265</v>
      </c>
      <c r="R62" s="228" t="s">
        <v>416</v>
      </c>
      <c r="S62" s="228" t="s">
        <v>532</v>
      </c>
      <c r="T62" s="228" t="s">
        <v>265</v>
      </c>
      <c r="U62" s="228" t="s">
        <v>532</v>
      </c>
      <c r="V62" s="228" t="s">
        <v>265</v>
      </c>
      <c r="W62" s="228" t="s">
        <v>532</v>
      </c>
      <c r="X62" s="228" t="s">
        <v>265</v>
      </c>
      <c r="Y62" s="228" t="s">
        <v>532</v>
      </c>
      <c r="Z62" s="228" t="s">
        <v>265</v>
      </c>
      <c r="AA62" s="228" t="s">
        <v>532</v>
      </c>
      <c r="AB62" s="228" t="s">
        <v>265</v>
      </c>
      <c r="AC62" s="228" t="s">
        <v>532</v>
      </c>
      <c r="AD62" s="228" t="s">
        <v>265</v>
      </c>
      <c r="AE62" s="228" t="s">
        <v>532</v>
      </c>
      <c r="AF62" s="228" t="s">
        <v>265</v>
      </c>
      <c r="AG62" s="228" t="s">
        <v>532</v>
      </c>
      <c r="AH62" s="228" t="s">
        <v>265</v>
      </c>
      <c r="AI62" s="228" t="s">
        <v>416</v>
      </c>
      <c r="AJ62" s="488" t="s">
        <v>283</v>
      </c>
      <c r="AK62" s="488" t="s">
        <v>291</v>
      </c>
      <c r="AL62" s="488" t="s">
        <v>292</v>
      </c>
      <c r="AM62" s="488" t="s">
        <v>293</v>
      </c>
      <c r="AN62" s="488" t="s">
        <v>294</v>
      </c>
      <c r="AO62" s="488" t="s">
        <v>295</v>
      </c>
      <c r="AP62" s="488" t="s">
        <v>296</v>
      </c>
      <c r="AQ62" s="489" t="s">
        <v>259</v>
      </c>
      <c r="AR62" s="498" t="s">
        <v>393</v>
      </c>
      <c r="AS62" s="440" t="s">
        <v>394</v>
      </c>
      <c r="AT62" s="440" t="s">
        <v>392</v>
      </c>
      <c r="AU62" s="377" t="s">
        <v>533</v>
      </c>
      <c r="AV62" s="347" t="s">
        <v>395</v>
      </c>
      <c r="AW62" s="347" t="s">
        <v>276</v>
      </c>
      <c r="AX62" s="347" t="s">
        <v>396</v>
      </c>
      <c r="AY62" s="348" t="s">
        <v>570</v>
      </c>
      <c r="AZ62" s="349" t="s">
        <v>128</v>
      </c>
      <c r="BA62" s="379" t="s">
        <v>143</v>
      </c>
      <c r="BB62" s="349" t="s">
        <v>138</v>
      </c>
      <c r="BC62" s="379" t="s">
        <v>144</v>
      </c>
    </row>
    <row r="63" spans="1:55" ht="9.75" customHeight="1">
      <c r="A63" s="7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"/>
      <c r="AJ63" s="225"/>
      <c r="AK63" s="225"/>
      <c r="AL63" s="225"/>
      <c r="AM63" s="225"/>
      <c r="AN63" s="225"/>
      <c r="AO63" s="225"/>
      <c r="AP63" s="225"/>
      <c r="AQ63" s="165"/>
      <c r="AR63" s="221"/>
      <c r="AS63" s="229"/>
      <c r="AT63" s="221"/>
      <c r="AU63" s="219"/>
      <c r="AV63" s="219"/>
      <c r="AW63" s="165"/>
      <c r="AX63" s="219"/>
      <c r="AY63" s="165"/>
      <c r="AZ63" s="221"/>
      <c r="BA63" s="221"/>
      <c r="BB63" s="18"/>
      <c r="BC63" s="119"/>
    </row>
    <row r="64" spans="1:55" ht="12.75">
      <c r="A64" s="9" t="s">
        <v>267</v>
      </c>
      <c r="B64" s="9">
        <f aca="true" t="shared" si="20" ref="B64:Q64">SUM(B66:B89)</f>
        <v>3924</v>
      </c>
      <c r="C64" s="9">
        <f t="shared" si="20"/>
        <v>1781</v>
      </c>
      <c r="D64" s="9">
        <f t="shared" si="20"/>
        <v>1202</v>
      </c>
      <c r="E64" s="9">
        <f t="shared" si="20"/>
        <v>627</v>
      </c>
      <c r="F64" s="9">
        <f t="shared" si="20"/>
        <v>484</v>
      </c>
      <c r="G64" s="9">
        <f t="shared" si="20"/>
        <v>128</v>
      </c>
      <c r="H64" s="9">
        <f t="shared" si="20"/>
        <v>1082</v>
      </c>
      <c r="I64" s="9">
        <f t="shared" si="20"/>
        <v>415</v>
      </c>
      <c r="J64" s="9">
        <f t="shared" si="20"/>
        <v>1664</v>
      </c>
      <c r="K64" s="9">
        <f t="shared" si="20"/>
        <v>845</v>
      </c>
      <c r="L64" s="9">
        <f t="shared" si="20"/>
        <v>340</v>
      </c>
      <c r="M64" s="9">
        <f t="shared" si="20"/>
        <v>101</v>
      </c>
      <c r="N64" s="9">
        <f t="shared" si="20"/>
        <v>858</v>
      </c>
      <c r="O64" s="9">
        <f t="shared" si="20"/>
        <v>330</v>
      </c>
      <c r="P64" s="9">
        <f t="shared" si="20"/>
        <v>9554</v>
      </c>
      <c r="Q64" s="9">
        <f t="shared" si="20"/>
        <v>4227</v>
      </c>
      <c r="R64" s="9" t="s">
        <v>267</v>
      </c>
      <c r="S64" s="9">
        <f aca="true" t="shared" si="21" ref="S64:AH64">SUM(S66:S89)</f>
        <v>610</v>
      </c>
      <c r="T64" s="9">
        <f t="shared" si="21"/>
        <v>279</v>
      </c>
      <c r="U64" s="9">
        <f t="shared" si="21"/>
        <v>119</v>
      </c>
      <c r="V64" s="9">
        <f t="shared" si="21"/>
        <v>52</v>
      </c>
      <c r="W64" s="9">
        <f t="shared" si="21"/>
        <v>86</v>
      </c>
      <c r="X64" s="9">
        <f t="shared" si="21"/>
        <v>25</v>
      </c>
      <c r="Y64" s="9">
        <f t="shared" si="21"/>
        <v>125</v>
      </c>
      <c r="Z64" s="9">
        <f t="shared" si="21"/>
        <v>49</v>
      </c>
      <c r="AA64" s="9">
        <f t="shared" si="21"/>
        <v>611</v>
      </c>
      <c r="AB64" s="9">
        <f t="shared" si="21"/>
        <v>329</v>
      </c>
      <c r="AC64" s="9">
        <f t="shared" si="21"/>
        <v>127</v>
      </c>
      <c r="AD64" s="9">
        <f t="shared" si="21"/>
        <v>48</v>
      </c>
      <c r="AE64" s="9">
        <f t="shared" si="21"/>
        <v>318</v>
      </c>
      <c r="AF64" s="9">
        <f t="shared" si="21"/>
        <v>124</v>
      </c>
      <c r="AG64" s="9">
        <f t="shared" si="21"/>
        <v>1996</v>
      </c>
      <c r="AH64" s="9">
        <f t="shared" si="21"/>
        <v>906</v>
      </c>
      <c r="AI64" s="9" t="s">
        <v>267</v>
      </c>
      <c r="AJ64" s="9">
        <f>SUM(AJ66:AJ89)</f>
        <v>89</v>
      </c>
      <c r="AK64" s="9">
        <f aca="true" t="shared" si="22" ref="AK64:BC64">SUM(AK66:AK89)</f>
        <v>32</v>
      </c>
      <c r="AL64" s="9">
        <f t="shared" si="22"/>
        <v>18</v>
      </c>
      <c r="AM64" s="9">
        <f t="shared" si="22"/>
        <v>28</v>
      </c>
      <c r="AN64" s="9">
        <f t="shared" si="22"/>
        <v>39</v>
      </c>
      <c r="AO64" s="9">
        <f t="shared" si="22"/>
        <v>15</v>
      </c>
      <c r="AP64" s="9">
        <f t="shared" si="22"/>
        <v>25</v>
      </c>
      <c r="AQ64" s="9">
        <f t="shared" si="22"/>
        <v>246</v>
      </c>
      <c r="AR64" s="9">
        <f>SUM(AR66:AR89)</f>
        <v>215</v>
      </c>
      <c r="AS64" s="9">
        <f>SUM(AS66:AS89)</f>
        <v>24</v>
      </c>
      <c r="AT64" s="9">
        <f t="shared" si="22"/>
        <v>239</v>
      </c>
      <c r="AU64" s="9">
        <f t="shared" si="22"/>
        <v>393</v>
      </c>
      <c r="AV64" s="9">
        <f t="shared" si="22"/>
        <v>37</v>
      </c>
      <c r="AW64" s="9">
        <f t="shared" si="22"/>
        <v>9</v>
      </c>
      <c r="AX64" s="9">
        <f t="shared" si="22"/>
        <v>22</v>
      </c>
      <c r="AY64" s="9">
        <f t="shared" si="22"/>
        <v>461</v>
      </c>
      <c r="AZ64" s="9">
        <f t="shared" si="22"/>
        <v>248</v>
      </c>
      <c r="BA64" s="9">
        <f t="shared" si="22"/>
        <v>24</v>
      </c>
      <c r="BB64" s="9">
        <f t="shared" si="22"/>
        <v>24</v>
      </c>
      <c r="BC64" s="9">
        <f t="shared" si="22"/>
        <v>0</v>
      </c>
    </row>
    <row r="65" spans="1:55" ht="10.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9"/>
      <c r="Q65" s="9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9"/>
      <c r="AH65" s="9"/>
      <c r="AI65" s="10"/>
      <c r="AJ65" s="9"/>
      <c r="AK65" s="9"/>
      <c r="AL65" s="9"/>
      <c r="AM65" s="9"/>
      <c r="AN65" s="9"/>
      <c r="AO65" s="9"/>
      <c r="AP65" s="9"/>
      <c r="AQ65" s="244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18"/>
      <c r="BC65" s="18"/>
    </row>
    <row r="66" spans="1:55" ht="14.25" customHeight="1">
      <c r="A66" s="10" t="s">
        <v>448</v>
      </c>
      <c r="B66" s="10">
        <v>332</v>
      </c>
      <c r="C66" s="10">
        <v>187</v>
      </c>
      <c r="D66" s="10">
        <v>116</v>
      </c>
      <c r="E66" s="10">
        <v>65</v>
      </c>
      <c r="F66" s="10">
        <v>82</v>
      </c>
      <c r="G66" s="10">
        <v>24</v>
      </c>
      <c r="H66" s="10">
        <v>0</v>
      </c>
      <c r="I66" s="10">
        <v>0</v>
      </c>
      <c r="J66" s="10">
        <v>92</v>
      </c>
      <c r="K66" s="10">
        <v>38</v>
      </c>
      <c r="L66" s="10">
        <v>20</v>
      </c>
      <c r="M66" s="10">
        <v>1</v>
      </c>
      <c r="N66" s="10">
        <v>22</v>
      </c>
      <c r="O66" s="10">
        <v>5</v>
      </c>
      <c r="P66" s="9">
        <f>B66+D66+F66+H66+J66+L66+N66</f>
        <v>664</v>
      </c>
      <c r="Q66" s="9">
        <f>C66+E66+G66+I66+K66+M66+O66</f>
        <v>320</v>
      </c>
      <c r="R66" s="10" t="s">
        <v>448</v>
      </c>
      <c r="S66" s="10">
        <v>102</v>
      </c>
      <c r="T66" s="10">
        <v>63</v>
      </c>
      <c r="U66" s="10">
        <v>10</v>
      </c>
      <c r="V66" s="10">
        <v>4</v>
      </c>
      <c r="W66" s="10">
        <v>31</v>
      </c>
      <c r="X66" s="10">
        <v>13</v>
      </c>
      <c r="Y66" s="10">
        <v>0</v>
      </c>
      <c r="Z66" s="10">
        <v>0</v>
      </c>
      <c r="AA66" s="10">
        <v>35</v>
      </c>
      <c r="AB66" s="10">
        <v>23</v>
      </c>
      <c r="AC66" s="10">
        <v>9</v>
      </c>
      <c r="AD66" s="10">
        <v>1</v>
      </c>
      <c r="AE66" s="10">
        <v>6</v>
      </c>
      <c r="AF66" s="10">
        <v>3</v>
      </c>
      <c r="AG66" s="9">
        <f>S66+U66+W66+Y66+AA66+AC66+AE66</f>
        <v>193</v>
      </c>
      <c r="AH66" s="9">
        <f>T66+V66+X66+Z66+AB66+AD66+AF66</f>
        <v>107</v>
      </c>
      <c r="AI66" s="10" t="s">
        <v>448</v>
      </c>
      <c r="AJ66" s="10">
        <v>6</v>
      </c>
      <c r="AK66" s="10">
        <v>2</v>
      </c>
      <c r="AL66" s="10">
        <v>2</v>
      </c>
      <c r="AM66" s="10">
        <v>0</v>
      </c>
      <c r="AN66" s="10">
        <v>2</v>
      </c>
      <c r="AO66" s="10">
        <v>1</v>
      </c>
      <c r="AP66" s="10">
        <v>1</v>
      </c>
      <c r="AQ66" s="140">
        <v>14</v>
      </c>
      <c r="AR66" s="10">
        <v>13</v>
      </c>
      <c r="AS66" s="10">
        <v>0</v>
      </c>
      <c r="AT66" s="10">
        <v>13</v>
      </c>
      <c r="AU66" s="10">
        <v>22</v>
      </c>
      <c r="AV66" s="10">
        <v>4</v>
      </c>
      <c r="AW66" s="10">
        <v>0</v>
      </c>
      <c r="AX66" s="10">
        <v>1</v>
      </c>
      <c r="AY66" s="335">
        <v>27</v>
      </c>
      <c r="AZ66" s="10">
        <v>10</v>
      </c>
      <c r="BA66" s="10">
        <f aca="true" t="shared" si="23" ref="BA66:BA84">+BB66+BC66</f>
        <v>1</v>
      </c>
      <c r="BB66" s="18">
        <v>1</v>
      </c>
      <c r="BC66" s="18"/>
    </row>
    <row r="67" spans="1:55" ht="14.25" customHeight="1">
      <c r="A67" s="10" t="s">
        <v>449</v>
      </c>
      <c r="B67" s="10">
        <v>100</v>
      </c>
      <c r="C67" s="10">
        <v>36</v>
      </c>
      <c r="D67" s="10">
        <v>30</v>
      </c>
      <c r="E67" s="10">
        <v>23</v>
      </c>
      <c r="F67" s="10">
        <v>11</v>
      </c>
      <c r="G67" s="10">
        <v>2</v>
      </c>
      <c r="H67" s="10">
        <v>34</v>
      </c>
      <c r="I67" s="10">
        <v>16</v>
      </c>
      <c r="J67" s="10">
        <v>51</v>
      </c>
      <c r="K67" s="10">
        <v>27</v>
      </c>
      <c r="L67" s="10">
        <v>6</v>
      </c>
      <c r="M67" s="10">
        <v>1</v>
      </c>
      <c r="N67" s="10">
        <v>34</v>
      </c>
      <c r="O67" s="10">
        <v>9</v>
      </c>
      <c r="P67" s="9">
        <f>B67+D67+F67+H67+J67+L67+N67</f>
        <v>266</v>
      </c>
      <c r="Q67" s="9">
        <f>C67+E67+G67+I67+K67+M67+O67</f>
        <v>114</v>
      </c>
      <c r="R67" s="10" t="s">
        <v>449</v>
      </c>
      <c r="S67" s="10">
        <v>22</v>
      </c>
      <c r="T67" s="10">
        <v>8</v>
      </c>
      <c r="U67" s="10">
        <v>0</v>
      </c>
      <c r="V67" s="10">
        <v>0</v>
      </c>
      <c r="W67" s="10">
        <v>1</v>
      </c>
      <c r="X67" s="10">
        <v>0</v>
      </c>
      <c r="Y67" s="10">
        <v>7</v>
      </c>
      <c r="Z67" s="10">
        <v>4</v>
      </c>
      <c r="AA67" s="10">
        <v>15</v>
      </c>
      <c r="AB67" s="10">
        <v>10</v>
      </c>
      <c r="AC67" s="10">
        <v>3</v>
      </c>
      <c r="AD67" s="10">
        <v>0</v>
      </c>
      <c r="AE67" s="10">
        <v>14</v>
      </c>
      <c r="AF67" s="10">
        <v>2</v>
      </c>
      <c r="AG67" s="9">
        <f>S67+U67+W67+Y67+AA67+AC67+AE67</f>
        <v>62</v>
      </c>
      <c r="AH67" s="9">
        <f>T67+V67+X67+Z67+AB67+AD67+AF67</f>
        <v>24</v>
      </c>
      <c r="AI67" s="10" t="s">
        <v>449</v>
      </c>
      <c r="AJ67" s="10">
        <v>2</v>
      </c>
      <c r="AK67" s="10">
        <v>1</v>
      </c>
      <c r="AL67" s="10">
        <v>1</v>
      </c>
      <c r="AM67" s="10">
        <v>1</v>
      </c>
      <c r="AN67" s="10">
        <v>1</v>
      </c>
      <c r="AO67" s="10">
        <v>1</v>
      </c>
      <c r="AP67" s="10">
        <v>1</v>
      </c>
      <c r="AQ67" s="140">
        <v>8</v>
      </c>
      <c r="AR67" s="10">
        <v>8</v>
      </c>
      <c r="AS67" s="10">
        <v>0</v>
      </c>
      <c r="AT67" s="10">
        <v>8</v>
      </c>
      <c r="AU67" s="10">
        <v>17</v>
      </c>
      <c r="AV67" s="10">
        <v>0</v>
      </c>
      <c r="AW67" s="10">
        <v>0</v>
      </c>
      <c r="AX67" s="10">
        <v>0</v>
      </c>
      <c r="AY67" s="335">
        <v>17</v>
      </c>
      <c r="AZ67" s="10">
        <v>12</v>
      </c>
      <c r="BA67" s="10">
        <f t="shared" si="23"/>
        <v>1</v>
      </c>
      <c r="BB67" s="18">
        <v>1</v>
      </c>
      <c r="BC67" s="18"/>
    </row>
    <row r="68" spans="1:55" ht="14.25" customHeight="1">
      <c r="A68" s="10" t="s">
        <v>432</v>
      </c>
      <c r="B68" s="10">
        <v>195</v>
      </c>
      <c r="C68" s="10">
        <v>104</v>
      </c>
      <c r="D68" s="10">
        <v>68</v>
      </c>
      <c r="E68" s="10">
        <v>43</v>
      </c>
      <c r="F68" s="10">
        <v>43</v>
      </c>
      <c r="G68" s="10">
        <v>7</v>
      </c>
      <c r="H68" s="10">
        <v>39</v>
      </c>
      <c r="I68" s="10">
        <v>21</v>
      </c>
      <c r="J68" s="10">
        <v>103</v>
      </c>
      <c r="K68" s="10">
        <v>69</v>
      </c>
      <c r="L68" s="10">
        <v>47</v>
      </c>
      <c r="M68" s="10">
        <v>16</v>
      </c>
      <c r="N68" s="10">
        <v>52</v>
      </c>
      <c r="O68" s="10">
        <v>28</v>
      </c>
      <c r="P68" s="9">
        <f aca="true" t="shared" si="24" ref="P68:P84">B68+D68+F68+H68+J68+L68+N68</f>
        <v>547</v>
      </c>
      <c r="Q68" s="9">
        <f aca="true" t="shared" si="25" ref="Q68:Q84">C68+E68+G68+I68+K68+M68+O68</f>
        <v>288</v>
      </c>
      <c r="R68" s="10" t="s">
        <v>432</v>
      </c>
      <c r="S68" s="10">
        <v>27</v>
      </c>
      <c r="T68" s="10">
        <v>12</v>
      </c>
      <c r="U68" s="10">
        <v>10</v>
      </c>
      <c r="V68" s="10">
        <v>2</v>
      </c>
      <c r="W68" s="10">
        <v>8</v>
      </c>
      <c r="X68" s="10">
        <v>2</v>
      </c>
      <c r="Y68" s="10">
        <v>7</v>
      </c>
      <c r="Z68" s="10">
        <v>4</v>
      </c>
      <c r="AA68" s="10">
        <v>55</v>
      </c>
      <c r="AB68" s="10">
        <v>39</v>
      </c>
      <c r="AC68" s="10">
        <v>21</v>
      </c>
      <c r="AD68" s="10">
        <v>11</v>
      </c>
      <c r="AE68" s="10">
        <v>24</v>
      </c>
      <c r="AF68" s="10">
        <v>16</v>
      </c>
      <c r="AG68" s="9">
        <f aca="true" t="shared" si="26" ref="AG68:AG89">S68+U68+W68+Y68+AA68+AC68+AE68</f>
        <v>152</v>
      </c>
      <c r="AH68" s="9">
        <f aca="true" t="shared" si="27" ref="AH68:AH89">T68+V68+X68+Z68+AB68+AD68+AF68</f>
        <v>86</v>
      </c>
      <c r="AI68" s="10" t="s">
        <v>432</v>
      </c>
      <c r="AJ68" s="10">
        <v>4</v>
      </c>
      <c r="AK68" s="10">
        <v>2</v>
      </c>
      <c r="AL68" s="10">
        <v>1</v>
      </c>
      <c r="AM68" s="10">
        <v>1</v>
      </c>
      <c r="AN68" s="10">
        <v>2</v>
      </c>
      <c r="AO68" s="10">
        <v>1</v>
      </c>
      <c r="AP68" s="10">
        <v>1</v>
      </c>
      <c r="AQ68" s="140">
        <v>12</v>
      </c>
      <c r="AR68" s="10">
        <v>9</v>
      </c>
      <c r="AS68" s="10">
        <v>0</v>
      </c>
      <c r="AT68" s="10">
        <v>9</v>
      </c>
      <c r="AU68" s="10">
        <v>18</v>
      </c>
      <c r="AV68" s="10">
        <v>0</v>
      </c>
      <c r="AW68" s="10">
        <v>2</v>
      </c>
      <c r="AX68" s="10">
        <v>1</v>
      </c>
      <c r="AY68" s="335">
        <v>21</v>
      </c>
      <c r="AZ68" s="10">
        <v>7</v>
      </c>
      <c r="BA68" s="10">
        <f t="shared" si="23"/>
        <v>1</v>
      </c>
      <c r="BB68" s="18">
        <v>1</v>
      </c>
      <c r="BC68" s="18"/>
    </row>
    <row r="69" spans="1:55" ht="14.25" customHeight="1">
      <c r="A69" s="10" t="s">
        <v>450</v>
      </c>
      <c r="B69" s="10">
        <v>317</v>
      </c>
      <c r="C69" s="10">
        <v>143</v>
      </c>
      <c r="D69" s="10">
        <v>95</v>
      </c>
      <c r="E69" s="10">
        <v>57</v>
      </c>
      <c r="F69" s="10">
        <v>38</v>
      </c>
      <c r="G69" s="10">
        <v>11</v>
      </c>
      <c r="H69" s="10">
        <v>150</v>
      </c>
      <c r="I69" s="10">
        <v>80</v>
      </c>
      <c r="J69" s="10">
        <v>203</v>
      </c>
      <c r="K69" s="10">
        <v>93</v>
      </c>
      <c r="L69" s="10">
        <v>32</v>
      </c>
      <c r="M69" s="10">
        <v>11</v>
      </c>
      <c r="N69" s="10">
        <v>117</v>
      </c>
      <c r="O69" s="10">
        <v>52</v>
      </c>
      <c r="P69" s="9">
        <f t="shared" si="24"/>
        <v>952</v>
      </c>
      <c r="Q69" s="9">
        <f t="shared" si="25"/>
        <v>447</v>
      </c>
      <c r="R69" s="10" t="s">
        <v>450</v>
      </c>
      <c r="S69" s="10">
        <v>34</v>
      </c>
      <c r="T69" s="10">
        <v>10</v>
      </c>
      <c r="U69" s="10">
        <v>3</v>
      </c>
      <c r="V69" s="10">
        <v>2</v>
      </c>
      <c r="W69" s="10">
        <v>6</v>
      </c>
      <c r="X69" s="10">
        <v>0</v>
      </c>
      <c r="Y69" s="10">
        <v>9</v>
      </c>
      <c r="Z69" s="10">
        <v>3</v>
      </c>
      <c r="AA69" s="10">
        <v>71</v>
      </c>
      <c r="AB69" s="10">
        <v>41</v>
      </c>
      <c r="AC69" s="10">
        <v>12</v>
      </c>
      <c r="AD69" s="10">
        <v>4</v>
      </c>
      <c r="AE69" s="10">
        <v>46</v>
      </c>
      <c r="AF69" s="10">
        <v>15</v>
      </c>
      <c r="AG69" s="9">
        <f t="shared" si="26"/>
        <v>181</v>
      </c>
      <c r="AH69" s="9">
        <f t="shared" si="27"/>
        <v>75</v>
      </c>
      <c r="AI69" s="10" t="s">
        <v>450</v>
      </c>
      <c r="AJ69" s="10">
        <v>7</v>
      </c>
      <c r="AK69" s="10">
        <v>2</v>
      </c>
      <c r="AL69" s="10">
        <v>1</v>
      </c>
      <c r="AM69" s="10">
        <v>4</v>
      </c>
      <c r="AN69" s="10">
        <v>5</v>
      </c>
      <c r="AO69" s="10">
        <v>1</v>
      </c>
      <c r="AP69" s="10">
        <v>3</v>
      </c>
      <c r="AQ69" s="140">
        <v>23</v>
      </c>
      <c r="AR69" s="10">
        <v>23</v>
      </c>
      <c r="AS69" s="10">
        <v>0</v>
      </c>
      <c r="AT69" s="10">
        <v>23</v>
      </c>
      <c r="AU69" s="10">
        <v>39</v>
      </c>
      <c r="AV69" s="10">
        <v>4</v>
      </c>
      <c r="AW69" s="10">
        <v>1</v>
      </c>
      <c r="AX69" s="10">
        <v>0</v>
      </c>
      <c r="AY69" s="335">
        <v>44</v>
      </c>
      <c r="AZ69" s="10">
        <v>29</v>
      </c>
      <c r="BA69" s="10">
        <f t="shared" si="23"/>
        <v>2</v>
      </c>
      <c r="BB69" s="18">
        <v>2</v>
      </c>
      <c r="BC69" s="18"/>
    </row>
    <row r="70" spans="1:55" ht="14.25" customHeight="1">
      <c r="A70" s="10" t="s">
        <v>451</v>
      </c>
      <c r="B70" s="10">
        <v>371</v>
      </c>
      <c r="C70" s="10">
        <v>173</v>
      </c>
      <c r="D70" s="10">
        <v>66</v>
      </c>
      <c r="E70" s="10">
        <v>43</v>
      </c>
      <c r="F70" s="10">
        <v>67</v>
      </c>
      <c r="G70" s="10">
        <v>16</v>
      </c>
      <c r="H70" s="10">
        <v>179</v>
      </c>
      <c r="I70" s="10">
        <v>68</v>
      </c>
      <c r="J70" s="10">
        <v>86</v>
      </c>
      <c r="K70" s="10">
        <v>55</v>
      </c>
      <c r="L70" s="10">
        <v>48</v>
      </c>
      <c r="M70" s="10">
        <v>13</v>
      </c>
      <c r="N70" s="10">
        <v>120</v>
      </c>
      <c r="O70" s="10">
        <v>56</v>
      </c>
      <c r="P70" s="9">
        <f t="shared" si="24"/>
        <v>937</v>
      </c>
      <c r="Q70" s="9">
        <f t="shared" si="25"/>
        <v>424</v>
      </c>
      <c r="R70" s="10" t="s">
        <v>451</v>
      </c>
      <c r="S70" s="10">
        <v>120</v>
      </c>
      <c r="T70" s="10">
        <v>49</v>
      </c>
      <c r="U70" s="10">
        <v>8</v>
      </c>
      <c r="V70" s="10">
        <v>2</v>
      </c>
      <c r="W70" s="10">
        <v>12</v>
      </c>
      <c r="X70" s="10">
        <v>5</v>
      </c>
      <c r="Y70" s="10">
        <v>16</v>
      </c>
      <c r="Z70" s="10">
        <v>6</v>
      </c>
      <c r="AA70" s="10">
        <v>33</v>
      </c>
      <c r="AB70" s="10">
        <v>22</v>
      </c>
      <c r="AC70" s="10">
        <v>22</v>
      </c>
      <c r="AD70" s="10">
        <v>9</v>
      </c>
      <c r="AE70" s="10">
        <v>50</v>
      </c>
      <c r="AF70" s="10">
        <v>26</v>
      </c>
      <c r="AG70" s="9">
        <f t="shared" si="26"/>
        <v>261</v>
      </c>
      <c r="AH70" s="9">
        <f t="shared" si="27"/>
        <v>119</v>
      </c>
      <c r="AI70" s="10" t="s">
        <v>451</v>
      </c>
      <c r="AJ70" s="10">
        <v>10</v>
      </c>
      <c r="AK70" s="10">
        <v>2</v>
      </c>
      <c r="AL70" s="10">
        <v>3</v>
      </c>
      <c r="AM70" s="10">
        <v>3</v>
      </c>
      <c r="AN70" s="10">
        <v>2</v>
      </c>
      <c r="AO70" s="10">
        <v>1</v>
      </c>
      <c r="AP70" s="10">
        <v>3</v>
      </c>
      <c r="AQ70" s="140">
        <v>24</v>
      </c>
      <c r="AR70" s="10">
        <v>11</v>
      </c>
      <c r="AS70" s="10">
        <v>11</v>
      </c>
      <c r="AT70" s="10">
        <v>22</v>
      </c>
      <c r="AU70" s="10">
        <v>30</v>
      </c>
      <c r="AV70" s="10">
        <v>8</v>
      </c>
      <c r="AW70" s="10">
        <v>0</v>
      </c>
      <c r="AX70" s="10">
        <v>0</v>
      </c>
      <c r="AY70" s="335">
        <v>38</v>
      </c>
      <c r="AZ70" s="10">
        <v>16</v>
      </c>
      <c r="BA70" s="10">
        <f t="shared" si="23"/>
        <v>2</v>
      </c>
      <c r="BB70" s="18">
        <v>2</v>
      </c>
      <c r="BC70" s="18"/>
    </row>
    <row r="71" spans="1:55" ht="14.25" customHeight="1">
      <c r="A71" s="10" t="s">
        <v>452</v>
      </c>
      <c r="B71" s="10">
        <v>165</v>
      </c>
      <c r="C71" s="10">
        <v>70</v>
      </c>
      <c r="D71" s="10">
        <v>49</v>
      </c>
      <c r="E71" s="10">
        <v>21</v>
      </c>
      <c r="F71" s="10">
        <v>23</v>
      </c>
      <c r="G71" s="10">
        <v>8</v>
      </c>
      <c r="H71" s="10">
        <v>37</v>
      </c>
      <c r="I71" s="10">
        <v>9</v>
      </c>
      <c r="J71" s="10">
        <v>106</v>
      </c>
      <c r="K71" s="10">
        <v>50</v>
      </c>
      <c r="L71" s="10">
        <v>14</v>
      </c>
      <c r="M71" s="10">
        <v>3</v>
      </c>
      <c r="N71" s="10">
        <v>31</v>
      </c>
      <c r="O71" s="10">
        <v>14</v>
      </c>
      <c r="P71" s="9">
        <f t="shared" si="24"/>
        <v>425</v>
      </c>
      <c r="Q71" s="9">
        <f t="shared" si="25"/>
        <v>175</v>
      </c>
      <c r="R71" s="10" t="s">
        <v>452</v>
      </c>
      <c r="S71" s="10">
        <v>21</v>
      </c>
      <c r="T71" s="10">
        <v>9</v>
      </c>
      <c r="U71" s="10">
        <v>14</v>
      </c>
      <c r="V71" s="10">
        <v>6</v>
      </c>
      <c r="W71" s="10">
        <v>3</v>
      </c>
      <c r="X71" s="10">
        <v>1</v>
      </c>
      <c r="Y71" s="10">
        <v>14</v>
      </c>
      <c r="Z71" s="10">
        <v>5</v>
      </c>
      <c r="AA71" s="10">
        <v>41</v>
      </c>
      <c r="AB71" s="10">
        <v>20</v>
      </c>
      <c r="AC71" s="10">
        <v>7</v>
      </c>
      <c r="AD71" s="10">
        <v>3</v>
      </c>
      <c r="AE71" s="10">
        <v>18</v>
      </c>
      <c r="AF71" s="10">
        <v>6</v>
      </c>
      <c r="AG71" s="9">
        <f t="shared" si="26"/>
        <v>118</v>
      </c>
      <c r="AH71" s="9">
        <f t="shared" si="27"/>
        <v>50</v>
      </c>
      <c r="AI71" s="10" t="s">
        <v>452</v>
      </c>
      <c r="AJ71" s="10">
        <v>4</v>
      </c>
      <c r="AK71" s="10">
        <v>2</v>
      </c>
      <c r="AL71" s="10">
        <v>1</v>
      </c>
      <c r="AM71" s="10">
        <v>1</v>
      </c>
      <c r="AN71" s="10">
        <v>2</v>
      </c>
      <c r="AO71" s="10">
        <v>1</v>
      </c>
      <c r="AP71" s="10">
        <v>1</v>
      </c>
      <c r="AQ71" s="140">
        <v>12</v>
      </c>
      <c r="AR71" s="10">
        <v>12</v>
      </c>
      <c r="AS71" s="10">
        <v>0</v>
      </c>
      <c r="AT71" s="10">
        <v>12</v>
      </c>
      <c r="AU71" s="10">
        <v>19</v>
      </c>
      <c r="AV71" s="10">
        <v>1</v>
      </c>
      <c r="AW71" s="10">
        <v>0</v>
      </c>
      <c r="AX71" s="10">
        <v>0</v>
      </c>
      <c r="AY71" s="335">
        <v>20</v>
      </c>
      <c r="AZ71" s="10">
        <v>17</v>
      </c>
      <c r="BA71" s="10">
        <f t="shared" si="23"/>
        <v>1</v>
      </c>
      <c r="BB71" s="18">
        <v>1</v>
      </c>
      <c r="BC71" s="18"/>
    </row>
    <row r="72" spans="1:55" ht="14.25" customHeight="1">
      <c r="A72" s="10" t="s">
        <v>279</v>
      </c>
      <c r="B72" s="10">
        <v>638</v>
      </c>
      <c r="C72" s="10">
        <v>277</v>
      </c>
      <c r="D72" s="10">
        <v>329</v>
      </c>
      <c r="E72" s="10">
        <v>170</v>
      </c>
      <c r="F72" s="10">
        <v>100</v>
      </c>
      <c r="G72" s="10">
        <v>29</v>
      </c>
      <c r="H72" s="10">
        <v>204</v>
      </c>
      <c r="I72" s="10">
        <v>71</v>
      </c>
      <c r="J72" s="10">
        <v>332</v>
      </c>
      <c r="K72" s="10">
        <v>187</v>
      </c>
      <c r="L72" s="10">
        <v>104</v>
      </c>
      <c r="M72" s="10">
        <v>32</v>
      </c>
      <c r="N72" s="10">
        <v>205</v>
      </c>
      <c r="O72" s="10">
        <v>87</v>
      </c>
      <c r="P72" s="9">
        <f t="shared" si="24"/>
        <v>1912</v>
      </c>
      <c r="Q72" s="9">
        <f t="shared" si="25"/>
        <v>853</v>
      </c>
      <c r="R72" s="10" t="s">
        <v>279</v>
      </c>
      <c r="S72" s="10">
        <v>45</v>
      </c>
      <c r="T72" s="10">
        <v>15</v>
      </c>
      <c r="U72" s="10">
        <v>35</v>
      </c>
      <c r="V72" s="10">
        <v>19</v>
      </c>
      <c r="W72" s="10">
        <v>14</v>
      </c>
      <c r="X72" s="10">
        <v>3</v>
      </c>
      <c r="Y72" s="10">
        <v>30</v>
      </c>
      <c r="Z72" s="10">
        <v>14</v>
      </c>
      <c r="AA72" s="10">
        <v>91</v>
      </c>
      <c r="AB72" s="10">
        <v>46</v>
      </c>
      <c r="AC72" s="10">
        <v>17</v>
      </c>
      <c r="AD72" s="10">
        <v>10</v>
      </c>
      <c r="AE72" s="10">
        <v>63</v>
      </c>
      <c r="AF72" s="10">
        <v>24</v>
      </c>
      <c r="AG72" s="9">
        <f t="shared" si="26"/>
        <v>295</v>
      </c>
      <c r="AH72" s="9">
        <f t="shared" si="27"/>
        <v>131</v>
      </c>
      <c r="AI72" s="10" t="s">
        <v>279</v>
      </c>
      <c r="AJ72" s="10">
        <v>16</v>
      </c>
      <c r="AK72" s="10">
        <v>7</v>
      </c>
      <c r="AL72" s="10">
        <v>3</v>
      </c>
      <c r="AM72" s="10">
        <v>5</v>
      </c>
      <c r="AN72" s="10">
        <v>8</v>
      </c>
      <c r="AO72" s="10">
        <v>4</v>
      </c>
      <c r="AP72" s="10">
        <v>5</v>
      </c>
      <c r="AQ72" s="140">
        <v>48</v>
      </c>
      <c r="AR72" s="10">
        <v>48</v>
      </c>
      <c r="AS72" s="10">
        <v>0</v>
      </c>
      <c r="AT72" s="10">
        <v>48</v>
      </c>
      <c r="AU72" s="10">
        <v>83</v>
      </c>
      <c r="AV72" s="10">
        <v>0</v>
      </c>
      <c r="AW72" s="10">
        <v>0</v>
      </c>
      <c r="AX72" s="10">
        <v>13</v>
      </c>
      <c r="AY72" s="335">
        <v>96</v>
      </c>
      <c r="AZ72" s="10">
        <v>49</v>
      </c>
      <c r="BA72" s="10">
        <f t="shared" si="23"/>
        <v>2</v>
      </c>
      <c r="BB72" s="18">
        <v>2</v>
      </c>
      <c r="BC72" s="18"/>
    </row>
    <row r="73" spans="1:55" ht="14.25" customHeight="1">
      <c r="A73" s="10" t="s">
        <v>453</v>
      </c>
      <c r="B73" s="10">
        <v>340</v>
      </c>
      <c r="C73" s="10">
        <v>185</v>
      </c>
      <c r="D73" s="10">
        <v>103</v>
      </c>
      <c r="E73" s="10">
        <v>40</v>
      </c>
      <c r="F73" s="10">
        <v>47</v>
      </c>
      <c r="G73" s="10">
        <v>18</v>
      </c>
      <c r="H73" s="10">
        <v>48</v>
      </c>
      <c r="I73" s="10">
        <v>22</v>
      </c>
      <c r="J73" s="10">
        <v>103</v>
      </c>
      <c r="K73" s="10">
        <v>52</v>
      </c>
      <c r="L73" s="10">
        <v>37</v>
      </c>
      <c r="M73" s="10">
        <v>15</v>
      </c>
      <c r="N73" s="10">
        <v>39</v>
      </c>
      <c r="O73" s="10">
        <v>18</v>
      </c>
      <c r="P73" s="9">
        <f t="shared" si="24"/>
        <v>717</v>
      </c>
      <c r="Q73" s="9">
        <f t="shared" si="25"/>
        <v>350</v>
      </c>
      <c r="R73" s="10" t="s">
        <v>453</v>
      </c>
      <c r="S73" s="10">
        <v>60</v>
      </c>
      <c r="T73" s="10">
        <v>33</v>
      </c>
      <c r="U73" s="10">
        <v>7</v>
      </c>
      <c r="V73" s="10">
        <v>3</v>
      </c>
      <c r="W73" s="10">
        <v>4</v>
      </c>
      <c r="X73" s="10">
        <v>0</v>
      </c>
      <c r="Y73" s="10">
        <v>15</v>
      </c>
      <c r="Z73" s="10">
        <v>7</v>
      </c>
      <c r="AA73" s="10">
        <v>32</v>
      </c>
      <c r="AB73" s="10">
        <v>18</v>
      </c>
      <c r="AC73" s="10">
        <v>13</v>
      </c>
      <c r="AD73" s="10">
        <v>5</v>
      </c>
      <c r="AE73" s="10">
        <v>12</v>
      </c>
      <c r="AF73" s="10">
        <v>6</v>
      </c>
      <c r="AG73" s="9">
        <f t="shared" si="26"/>
        <v>143</v>
      </c>
      <c r="AH73" s="9">
        <f t="shared" si="27"/>
        <v>72</v>
      </c>
      <c r="AI73" s="10" t="s">
        <v>453</v>
      </c>
      <c r="AJ73" s="10">
        <v>8</v>
      </c>
      <c r="AK73" s="10">
        <v>3</v>
      </c>
      <c r="AL73" s="10">
        <v>3</v>
      </c>
      <c r="AM73" s="10">
        <v>2</v>
      </c>
      <c r="AN73" s="10">
        <v>2</v>
      </c>
      <c r="AO73" s="10">
        <v>2</v>
      </c>
      <c r="AP73" s="10">
        <v>1</v>
      </c>
      <c r="AQ73" s="140">
        <v>21</v>
      </c>
      <c r="AR73" s="10">
        <v>15</v>
      </c>
      <c r="AS73" s="10">
        <v>5</v>
      </c>
      <c r="AT73" s="10">
        <v>20</v>
      </c>
      <c r="AU73" s="10">
        <v>40</v>
      </c>
      <c r="AV73" s="10">
        <v>4</v>
      </c>
      <c r="AW73" s="10">
        <v>4</v>
      </c>
      <c r="AX73" s="10">
        <v>0</v>
      </c>
      <c r="AY73" s="335">
        <v>48</v>
      </c>
      <c r="AZ73" s="10">
        <v>24</v>
      </c>
      <c r="BA73" s="10">
        <f t="shared" si="23"/>
        <v>3</v>
      </c>
      <c r="BB73" s="18">
        <v>3</v>
      </c>
      <c r="BC73" s="18"/>
    </row>
    <row r="74" spans="1:55" ht="14.25" customHeight="1">
      <c r="A74" s="10" t="s">
        <v>454</v>
      </c>
      <c r="B74" s="10">
        <v>84</v>
      </c>
      <c r="C74" s="10">
        <v>38</v>
      </c>
      <c r="D74" s="10">
        <v>22</v>
      </c>
      <c r="E74" s="10">
        <v>12</v>
      </c>
      <c r="F74" s="10">
        <v>0</v>
      </c>
      <c r="G74" s="10">
        <v>0</v>
      </c>
      <c r="H74" s="10">
        <v>14</v>
      </c>
      <c r="I74" s="10">
        <v>3</v>
      </c>
      <c r="J74" s="10">
        <v>28</v>
      </c>
      <c r="K74" s="10">
        <v>16</v>
      </c>
      <c r="L74" s="10">
        <v>0</v>
      </c>
      <c r="M74" s="10">
        <v>0</v>
      </c>
      <c r="N74" s="10">
        <v>7</v>
      </c>
      <c r="O74" s="10">
        <v>0</v>
      </c>
      <c r="P74" s="9">
        <f t="shared" si="24"/>
        <v>155</v>
      </c>
      <c r="Q74" s="9">
        <f t="shared" si="25"/>
        <v>69</v>
      </c>
      <c r="R74" s="10" t="s">
        <v>454</v>
      </c>
      <c r="S74" s="10">
        <v>13</v>
      </c>
      <c r="T74" s="10">
        <v>7</v>
      </c>
      <c r="U74" s="10">
        <v>0</v>
      </c>
      <c r="V74" s="10">
        <v>0</v>
      </c>
      <c r="W74" s="10">
        <v>0</v>
      </c>
      <c r="X74" s="10">
        <v>0</v>
      </c>
      <c r="Y74" s="10">
        <v>4</v>
      </c>
      <c r="Z74" s="10">
        <v>0</v>
      </c>
      <c r="AA74" s="10">
        <v>8</v>
      </c>
      <c r="AB74" s="10">
        <v>3</v>
      </c>
      <c r="AC74" s="10">
        <v>0</v>
      </c>
      <c r="AD74" s="10">
        <v>0</v>
      </c>
      <c r="AE74" s="10">
        <v>1</v>
      </c>
      <c r="AF74" s="10">
        <v>0</v>
      </c>
      <c r="AG74" s="9">
        <f t="shared" si="26"/>
        <v>26</v>
      </c>
      <c r="AH74" s="9">
        <f t="shared" si="27"/>
        <v>10</v>
      </c>
      <c r="AI74" s="10" t="s">
        <v>454</v>
      </c>
      <c r="AJ74" s="10">
        <v>2</v>
      </c>
      <c r="AK74" s="10">
        <v>1</v>
      </c>
      <c r="AL74" s="10">
        <v>0</v>
      </c>
      <c r="AM74" s="10">
        <v>1</v>
      </c>
      <c r="AN74" s="10">
        <v>1</v>
      </c>
      <c r="AO74" s="10">
        <v>0</v>
      </c>
      <c r="AP74" s="10">
        <v>1</v>
      </c>
      <c r="AQ74" s="140">
        <v>6</v>
      </c>
      <c r="AR74" s="10">
        <v>6</v>
      </c>
      <c r="AS74" s="10">
        <v>0</v>
      </c>
      <c r="AT74" s="10">
        <v>6</v>
      </c>
      <c r="AU74" s="10">
        <v>9</v>
      </c>
      <c r="AV74" s="10">
        <v>2</v>
      </c>
      <c r="AW74" s="10">
        <v>0</v>
      </c>
      <c r="AX74" s="10">
        <v>1</v>
      </c>
      <c r="AY74" s="335">
        <v>12</v>
      </c>
      <c r="AZ74" s="10">
        <v>6</v>
      </c>
      <c r="BA74" s="10">
        <f t="shared" si="23"/>
        <v>1</v>
      </c>
      <c r="BB74" s="18">
        <v>1</v>
      </c>
      <c r="BC74" s="18"/>
    </row>
    <row r="75" spans="1:55" ht="14.25" customHeight="1">
      <c r="A75" s="10" t="s">
        <v>3</v>
      </c>
      <c r="B75" s="10">
        <v>190</v>
      </c>
      <c r="C75" s="10">
        <v>59</v>
      </c>
      <c r="D75" s="10">
        <v>36</v>
      </c>
      <c r="E75" s="10">
        <v>15</v>
      </c>
      <c r="F75" s="10">
        <v>5</v>
      </c>
      <c r="G75" s="10">
        <v>2</v>
      </c>
      <c r="H75" s="10">
        <v>28</v>
      </c>
      <c r="I75" s="10">
        <v>5</v>
      </c>
      <c r="J75" s="10">
        <v>49</v>
      </c>
      <c r="K75" s="10">
        <v>12</v>
      </c>
      <c r="L75" s="10">
        <v>4</v>
      </c>
      <c r="M75" s="10">
        <v>1</v>
      </c>
      <c r="N75" s="10">
        <v>22</v>
      </c>
      <c r="O75" s="10">
        <v>8</v>
      </c>
      <c r="P75" s="9">
        <f t="shared" si="24"/>
        <v>334</v>
      </c>
      <c r="Q75" s="9">
        <f t="shared" si="25"/>
        <v>102</v>
      </c>
      <c r="R75" s="10" t="s">
        <v>3</v>
      </c>
      <c r="S75" s="10">
        <v>38</v>
      </c>
      <c r="T75" s="10">
        <v>19</v>
      </c>
      <c r="U75" s="10">
        <v>9</v>
      </c>
      <c r="V75" s="10">
        <v>5</v>
      </c>
      <c r="W75" s="10">
        <v>1</v>
      </c>
      <c r="X75" s="10">
        <v>0</v>
      </c>
      <c r="Y75" s="10">
        <v>4</v>
      </c>
      <c r="Z75" s="10">
        <v>2</v>
      </c>
      <c r="AA75" s="10">
        <v>9</v>
      </c>
      <c r="AB75" s="10">
        <v>4</v>
      </c>
      <c r="AC75" s="10">
        <v>1</v>
      </c>
      <c r="AD75" s="10">
        <v>0</v>
      </c>
      <c r="AE75" s="10">
        <v>1</v>
      </c>
      <c r="AF75" s="10">
        <v>0</v>
      </c>
      <c r="AG75" s="9">
        <f t="shared" si="26"/>
        <v>63</v>
      </c>
      <c r="AH75" s="9">
        <f t="shared" si="27"/>
        <v>30</v>
      </c>
      <c r="AI75" s="10" t="s">
        <v>3</v>
      </c>
      <c r="AJ75" s="10">
        <v>3</v>
      </c>
      <c r="AK75" s="10">
        <v>1</v>
      </c>
      <c r="AL75" s="10">
        <v>1</v>
      </c>
      <c r="AM75" s="10">
        <v>1</v>
      </c>
      <c r="AN75" s="10">
        <v>1</v>
      </c>
      <c r="AO75" s="10">
        <v>1</v>
      </c>
      <c r="AP75" s="10">
        <v>1</v>
      </c>
      <c r="AQ75" s="140">
        <v>9</v>
      </c>
      <c r="AR75" s="10">
        <v>9</v>
      </c>
      <c r="AS75" s="10">
        <v>0</v>
      </c>
      <c r="AT75" s="10">
        <v>9</v>
      </c>
      <c r="AU75" s="10">
        <v>14</v>
      </c>
      <c r="AV75" s="10">
        <v>1</v>
      </c>
      <c r="AW75" s="10">
        <v>2</v>
      </c>
      <c r="AX75" s="10">
        <v>0</v>
      </c>
      <c r="AY75" s="335">
        <v>17</v>
      </c>
      <c r="AZ75" s="10">
        <v>8</v>
      </c>
      <c r="BA75" s="10">
        <f t="shared" si="23"/>
        <v>1</v>
      </c>
      <c r="BB75" s="18">
        <v>1</v>
      </c>
      <c r="BC75" s="18"/>
    </row>
    <row r="76" spans="1:55" ht="14.25" customHeight="1">
      <c r="A76" s="10" t="s">
        <v>455</v>
      </c>
      <c r="B76" s="10">
        <v>52</v>
      </c>
      <c r="C76" s="10">
        <v>10</v>
      </c>
      <c r="D76" s="10">
        <v>20</v>
      </c>
      <c r="E76" s="10">
        <v>8</v>
      </c>
      <c r="F76" s="10">
        <v>0</v>
      </c>
      <c r="G76" s="10">
        <v>0</v>
      </c>
      <c r="H76" s="10">
        <v>0</v>
      </c>
      <c r="I76" s="10">
        <v>0</v>
      </c>
      <c r="J76" s="10">
        <v>12</v>
      </c>
      <c r="K76" s="10">
        <v>3</v>
      </c>
      <c r="L76" s="10">
        <v>0</v>
      </c>
      <c r="M76" s="10">
        <v>0</v>
      </c>
      <c r="N76" s="10">
        <v>0</v>
      </c>
      <c r="O76" s="10">
        <v>0</v>
      </c>
      <c r="P76" s="9">
        <f t="shared" si="24"/>
        <v>84</v>
      </c>
      <c r="Q76" s="9">
        <f t="shared" si="25"/>
        <v>21</v>
      </c>
      <c r="R76" s="10" t="s">
        <v>455</v>
      </c>
      <c r="S76" s="10">
        <v>1</v>
      </c>
      <c r="T76" s="10">
        <v>0</v>
      </c>
      <c r="U76" s="10">
        <v>1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4</v>
      </c>
      <c r="AB76" s="10">
        <v>3</v>
      </c>
      <c r="AC76" s="10">
        <v>0</v>
      </c>
      <c r="AD76" s="10">
        <v>0</v>
      </c>
      <c r="AE76" s="10">
        <v>0</v>
      </c>
      <c r="AF76" s="10">
        <v>0</v>
      </c>
      <c r="AG76" s="9">
        <f t="shared" si="26"/>
        <v>6</v>
      </c>
      <c r="AH76" s="9">
        <f t="shared" si="27"/>
        <v>3</v>
      </c>
      <c r="AI76" s="10" t="s">
        <v>455</v>
      </c>
      <c r="AJ76" s="10">
        <v>1</v>
      </c>
      <c r="AK76" s="10">
        <v>1</v>
      </c>
      <c r="AL76" s="10">
        <v>0</v>
      </c>
      <c r="AM76" s="10">
        <v>0</v>
      </c>
      <c r="AN76" s="10">
        <v>1</v>
      </c>
      <c r="AO76" s="10">
        <v>0</v>
      </c>
      <c r="AP76" s="10">
        <v>0</v>
      </c>
      <c r="AQ76" s="140">
        <v>3</v>
      </c>
      <c r="AR76" s="10">
        <v>3</v>
      </c>
      <c r="AS76" s="10">
        <v>0</v>
      </c>
      <c r="AT76" s="10">
        <v>3</v>
      </c>
      <c r="AU76" s="10">
        <v>4</v>
      </c>
      <c r="AV76" s="10">
        <v>0</v>
      </c>
      <c r="AW76" s="10">
        <v>0</v>
      </c>
      <c r="AX76" s="10">
        <v>2</v>
      </c>
      <c r="AY76" s="335">
        <v>6</v>
      </c>
      <c r="AZ76" s="10">
        <v>4</v>
      </c>
      <c r="BA76" s="10">
        <f t="shared" si="23"/>
        <v>1</v>
      </c>
      <c r="BB76" s="18">
        <v>1</v>
      </c>
      <c r="BC76" s="18"/>
    </row>
    <row r="77" spans="1:55" ht="14.25" customHeight="1">
      <c r="A77" s="10" t="s">
        <v>456</v>
      </c>
      <c r="B77" s="10">
        <v>369</v>
      </c>
      <c r="C77" s="10">
        <v>162</v>
      </c>
      <c r="D77" s="10">
        <v>93</v>
      </c>
      <c r="E77" s="10">
        <v>49</v>
      </c>
      <c r="F77" s="10">
        <v>32</v>
      </c>
      <c r="G77" s="10">
        <v>2</v>
      </c>
      <c r="H77" s="10">
        <v>140</v>
      </c>
      <c r="I77" s="10">
        <v>56</v>
      </c>
      <c r="J77" s="10">
        <v>240</v>
      </c>
      <c r="K77" s="10">
        <v>117</v>
      </c>
      <c r="L77" s="10">
        <v>11</v>
      </c>
      <c r="M77" s="10">
        <v>1</v>
      </c>
      <c r="N77" s="10">
        <v>97</v>
      </c>
      <c r="O77" s="10">
        <v>19</v>
      </c>
      <c r="P77" s="9">
        <f t="shared" si="24"/>
        <v>982</v>
      </c>
      <c r="Q77" s="9">
        <f t="shared" si="25"/>
        <v>406</v>
      </c>
      <c r="R77" s="10" t="s">
        <v>456</v>
      </c>
      <c r="S77" s="10">
        <v>7</v>
      </c>
      <c r="T77" s="10">
        <v>2</v>
      </c>
      <c r="U77" s="10">
        <v>0</v>
      </c>
      <c r="V77" s="10">
        <v>0</v>
      </c>
      <c r="W77" s="10">
        <v>0</v>
      </c>
      <c r="X77" s="10">
        <v>0</v>
      </c>
      <c r="Y77" s="10">
        <v>1</v>
      </c>
      <c r="Z77" s="10">
        <v>0</v>
      </c>
      <c r="AA77" s="10">
        <v>96</v>
      </c>
      <c r="AB77" s="10">
        <v>38</v>
      </c>
      <c r="AC77" s="10">
        <v>9</v>
      </c>
      <c r="AD77" s="10">
        <v>1</v>
      </c>
      <c r="AE77" s="10">
        <v>51</v>
      </c>
      <c r="AF77" s="10">
        <v>17</v>
      </c>
      <c r="AG77" s="9">
        <f t="shared" si="26"/>
        <v>164</v>
      </c>
      <c r="AH77" s="9">
        <f t="shared" si="27"/>
        <v>58</v>
      </c>
      <c r="AI77" s="10" t="s">
        <v>456</v>
      </c>
      <c r="AJ77" s="10">
        <v>6</v>
      </c>
      <c r="AK77" s="10">
        <v>2</v>
      </c>
      <c r="AL77" s="10">
        <v>1</v>
      </c>
      <c r="AM77" s="10">
        <v>2</v>
      </c>
      <c r="AN77" s="10">
        <v>4</v>
      </c>
      <c r="AO77" s="10">
        <v>1</v>
      </c>
      <c r="AP77" s="10">
        <v>2</v>
      </c>
      <c r="AQ77" s="140">
        <v>18</v>
      </c>
      <c r="AR77" s="10">
        <v>18</v>
      </c>
      <c r="AS77" s="10">
        <v>0</v>
      </c>
      <c r="AT77" s="10">
        <v>18</v>
      </c>
      <c r="AU77" s="10">
        <v>28</v>
      </c>
      <c r="AV77" s="10">
        <v>1</v>
      </c>
      <c r="AW77" s="10">
        <v>0</v>
      </c>
      <c r="AX77" s="10">
        <v>0</v>
      </c>
      <c r="AY77" s="335">
        <v>29</v>
      </c>
      <c r="AZ77" s="10">
        <v>27</v>
      </c>
      <c r="BA77" s="10">
        <f t="shared" si="23"/>
        <v>1</v>
      </c>
      <c r="BB77" s="18">
        <v>1</v>
      </c>
      <c r="BC77" s="18"/>
    </row>
    <row r="78" spans="1:55" ht="14.25" customHeight="1">
      <c r="A78" s="10" t="s">
        <v>457</v>
      </c>
      <c r="B78" s="10">
        <v>155</v>
      </c>
      <c r="C78" s="10">
        <v>86</v>
      </c>
      <c r="D78" s="10">
        <v>68</v>
      </c>
      <c r="E78" s="10">
        <v>35</v>
      </c>
      <c r="F78" s="10">
        <v>0</v>
      </c>
      <c r="G78" s="10">
        <v>0</v>
      </c>
      <c r="H78" s="10">
        <v>37</v>
      </c>
      <c r="I78" s="10">
        <v>13</v>
      </c>
      <c r="J78" s="10">
        <v>75</v>
      </c>
      <c r="K78" s="10">
        <v>39</v>
      </c>
      <c r="L78" s="10">
        <v>0</v>
      </c>
      <c r="M78" s="10">
        <v>0</v>
      </c>
      <c r="N78" s="10">
        <v>14</v>
      </c>
      <c r="O78" s="10">
        <v>6</v>
      </c>
      <c r="P78" s="9">
        <f t="shared" si="24"/>
        <v>349</v>
      </c>
      <c r="Q78" s="9">
        <f t="shared" si="25"/>
        <v>179</v>
      </c>
      <c r="R78" s="10" t="s">
        <v>457</v>
      </c>
      <c r="S78" s="10">
        <v>2</v>
      </c>
      <c r="T78" s="10">
        <v>2</v>
      </c>
      <c r="U78" s="10">
        <v>1</v>
      </c>
      <c r="V78" s="10">
        <v>1</v>
      </c>
      <c r="W78" s="10">
        <v>0</v>
      </c>
      <c r="X78" s="10">
        <v>0</v>
      </c>
      <c r="Y78" s="10">
        <v>0</v>
      </c>
      <c r="Z78" s="10">
        <v>0</v>
      </c>
      <c r="AA78" s="10">
        <v>42</v>
      </c>
      <c r="AB78" s="10">
        <v>21</v>
      </c>
      <c r="AC78" s="10">
        <v>0</v>
      </c>
      <c r="AD78" s="10">
        <v>0</v>
      </c>
      <c r="AE78" s="10">
        <v>5</v>
      </c>
      <c r="AF78" s="10">
        <v>2</v>
      </c>
      <c r="AG78" s="9">
        <f t="shared" si="26"/>
        <v>50</v>
      </c>
      <c r="AH78" s="9">
        <f t="shared" si="27"/>
        <v>26</v>
      </c>
      <c r="AI78" s="10" t="s">
        <v>457</v>
      </c>
      <c r="AJ78" s="10">
        <v>4</v>
      </c>
      <c r="AK78" s="10">
        <v>2</v>
      </c>
      <c r="AL78" s="10">
        <v>0</v>
      </c>
      <c r="AM78" s="10">
        <v>1</v>
      </c>
      <c r="AN78" s="10">
        <v>2</v>
      </c>
      <c r="AO78" s="10">
        <v>0</v>
      </c>
      <c r="AP78" s="10">
        <v>1</v>
      </c>
      <c r="AQ78" s="140">
        <v>10</v>
      </c>
      <c r="AR78" s="10">
        <v>6</v>
      </c>
      <c r="AS78" s="10">
        <v>2</v>
      </c>
      <c r="AT78" s="10">
        <v>8</v>
      </c>
      <c r="AU78" s="10">
        <v>14</v>
      </c>
      <c r="AV78" s="10">
        <v>1</v>
      </c>
      <c r="AW78" s="10">
        <v>0</v>
      </c>
      <c r="AX78" s="10">
        <v>1</v>
      </c>
      <c r="AY78" s="335">
        <v>16</v>
      </c>
      <c r="AZ78" s="10">
        <v>4</v>
      </c>
      <c r="BA78" s="10">
        <f t="shared" si="23"/>
        <v>1</v>
      </c>
      <c r="BB78" s="18">
        <v>1</v>
      </c>
      <c r="BC78" s="18"/>
    </row>
    <row r="79" spans="1:55" ht="14.25" customHeight="1">
      <c r="A79" s="10" t="s">
        <v>458</v>
      </c>
      <c r="B79" s="10">
        <v>183</v>
      </c>
      <c r="C79" s="10">
        <v>87</v>
      </c>
      <c r="D79" s="10">
        <v>41</v>
      </c>
      <c r="E79" s="10">
        <v>28</v>
      </c>
      <c r="F79" s="10">
        <v>36</v>
      </c>
      <c r="G79" s="10">
        <v>9</v>
      </c>
      <c r="H79" s="10">
        <v>51</v>
      </c>
      <c r="I79" s="10">
        <v>22</v>
      </c>
      <c r="J79" s="10">
        <v>68</v>
      </c>
      <c r="K79" s="10">
        <v>41</v>
      </c>
      <c r="L79" s="10">
        <v>17</v>
      </c>
      <c r="M79" s="10">
        <v>7</v>
      </c>
      <c r="N79" s="10">
        <v>37</v>
      </c>
      <c r="O79" s="10">
        <v>7</v>
      </c>
      <c r="P79" s="9">
        <f t="shared" si="24"/>
        <v>433</v>
      </c>
      <c r="Q79" s="9">
        <f t="shared" si="25"/>
        <v>201</v>
      </c>
      <c r="R79" s="10" t="s">
        <v>458</v>
      </c>
      <c r="S79" s="10">
        <v>46</v>
      </c>
      <c r="T79" s="10">
        <v>15</v>
      </c>
      <c r="U79" s="10">
        <v>13</v>
      </c>
      <c r="V79" s="10">
        <v>6</v>
      </c>
      <c r="W79" s="10">
        <v>6</v>
      </c>
      <c r="X79" s="10">
        <v>1</v>
      </c>
      <c r="Y79" s="10">
        <v>8</v>
      </c>
      <c r="Z79" s="10">
        <v>3</v>
      </c>
      <c r="AA79" s="10">
        <v>34</v>
      </c>
      <c r="AB79" s="10">
        <v>22</v>
      </c>
      <c r="AC79" s="10">
        <v>13</v>
      </c>
      <c r="AD79" s="10">
        <v>4</v>
      </c>
      <c r="AE79" s="10">
        <v>13</v>
      </c>
      <c r="AF79" s="10">
        <v>4</v>
      </c>
      <c r="AG79" s="9">
        <f t="shared" si="26"/>
        <v>133</v>
      </c>
      <c r="AH79" s="9">
        <f t="shared" si="27"/>
        <v>55</v>
      </c>
      <c r="AI79" s="10" t="s">
        <v>458</v>
      </c>
      <c r="AJ79" s="10">
        <v>5</v>
      </c>
      <c r="AK79" s="10">
        <v>1</v>
      </c>
      <c r="AL79" s="10">
        <v>1</v>
      </c>
      <c r="AM79" s="10">
        <v>1</v>
      </c>
      <c r="AN79" s="10">
        <v>2</v>
      </c>
      <c r="AO79" s="10">
        <v>1</v>
      </c>
      <c r="AP79" s="10">
        <v>1</v>
      </c>
      <c r="AQ79" s="140">
        <v>12</v>
      </c>
      <c r="AR79" s="10">
        <v>12</v>
      </c>
      <c r="AS79" s="10">
        <v>0</v>
      </c>
      <c r="AT79" s="10">
        <v>12</v>
      </c>
      <c r="AU79" s="10">
        <v>21</v>
      </c>
      <c r="AV79" s="10">
        <v>4</v>
      </c>
      <c r="AW79" s="10">
        <v>0</v>
      </c>
      <c r="AX79" s="10">
        <v>0</v>
      </c>
      <c r="AY79" s="335">
        <v>25</v>
      </c>
      <c r="AZ79" s="10">
        <v>14</v>
      </c>
      <c r="BA79" s="10">
        <f t="shared" si="23"/>
        <v>1</v>
      </c>
      <c r="BB79" s="18">
        <v>1</v>
      </c>
      <c r="BC79" s="18"/>
    </row>
    <row r="80" spans="1:55" ht="13.5" customHeight="1">
      <c r="A80" s="10" t="s">
        <v>459</v>
      </c>
      <c r="B80" s="10">
        <v>15</v>
      </c>
      <c r="C80" s="10">
        <v>3</v>
      </c>
      <c r="D80" s="10">
        <v>0</v>
      </c>
      <c r="E80" s="10">
        <v>0</v>
      </c>
      <c r="F80" s="10">
        <v>0</v>
      </c>
      <c r="G80" s="10">
        <v>0</v>
      </c>
      <c r="H80" s="10">
        <v>12</v>
      </c>
      <c r="I80" s="10">
        <v>2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9">
        <f t="shared" si="24"/>
        <v>27</v>
      </c>
      <c r="Q80" s="9">
        <f t="shared" si="25"/>
        <v>5</v>
      </c>
      <c r="R80" s="10" t="s">
        <v>459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9">
        <f t="shared" si="26"/>
        <v>0</v>
      </c>
      <c r="AH80" s="9">
        <f t="shared" si="27"/>
        <v>0</v>
      </c>
      <c r="AI80" s="10" t="s">
        <v>459</v>
      </c>
      <c r="AJ80" s="10">
        <v>1</v>
      </c>
      <c r="AK80" s="10">
        <v>0</v>
      </c>
      <c r="AL80" s="10">
        <v>0</v>
      </c>
      <c r="AM80" s="10">
        <v>1</v>
      </c>
      <c r="AN80" s="10">
        <v>0</v>
      </c>
      <c r="AO80" s="10">
        <v>0</v>
      </c>
      <c r="AP80" s="10">
        <v>0</v>
      </c>
      <c r="AQ80" s="140">
        <v>2</v>
      </c>
      <c r="AR80" s="10">
        <v>2</v>
      </c>
      <c r="AS80" s="10">
        <v>0</v>
      </c>
      <c r="AT80" s="10">
        <v>2</v>
      </c>
      <c r="AU80" s="10">
        <v>2</v>
      </c>
      <c r="AV80" s="10">
        <v>0</v>
      </c>
      <c r="AW80" s="10">
        <v>0</v>
      </c>
      <c r="AX80" s="10">
        <v>1</v>
      </c>
      <c r="AY80" s="335">
        <v>3</v>
      </c>
      <c r="AZ80" s="10">
        <v>1</v>
      </c>
      <c r="BA80" s="10">
        <f t="shared" si="23"/>
        <v>1</v>
      </c>
      <c r="BB80" s="18">
        <v>1</v>
      </c>
      <c r="BC80" s="18"/>
    </row>
    <row r="81" spans="1:55" ht="14.25" customHeight="1">
      <c r="A81" s="10" t="s">
        <v>460</v>
      </c>
      <c r="B81" s="10">
        <v>81</v>
      </c>
      <c r="C81" s="10">
        <v>29</v>
      </c>
      <c r="D81" s="10">
        <v>14</v>
      </c>
      <c r="E81" s="10">
        <v>3</v>
      </c>
      <c r="F81" s="10">
        <v>0</v>
      </c>
      <c r="G81" s="10">
        <v>0</v>
      </c>
      <c r="H81" s="10">
        <v>7</v>
      </c>
      <c r="I81" s="10">
        <v>1</v>
      </c>
      <c r="J81" s="10">
        <v>19</v>
      </c>
      <c r="K81" s="10">
        <v>10</v>
      </c>
      <c r="L81" s="10">
        <v>0</v>
      </c>
      <c r="M81" s="10">
        <v>0</v>
      </c>
      <c r="N81" s="10">
        <v>9</v>
      </c>
      <c r="O81" s="10">
        <v>1</v>
      </c>
      <c r="P81" s="9">
        <f t="shared" si="24"/>
        <v>130</v>
      </c>
      <c r="Q81" s="9">
        <f t="shared" si="25"/>
        <v>44</v>
      </c>
      <c r="R81" s="10" t="s">
        <v>460</v>
      </c>
      <c r="S81" s="10">
        <v>9</v>
      </c>
      <c r="T81" s="10">
        <v>4</v>
      </c>
      <c r="U81" s="10">
        <v>1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10</v>
      </c>
      <c r="AB81" s="10">
        <v>6</v>
      </c>
      <c r="AC81" s="10">
        <v>0</v>
      </c>
      <c r="AD81" s="10">
        <v>0</v>
      </c>
      <c r="AE81" s="10">
        <v>1</v>
      </c>
      <c r="AF81" s="10">
        <v>0</v>
      </c>
      <c r="AG81" s="9">
        <f t="shared" si="26"/>
        <v>21</v>
      </c>
      <c r="AH81" s="9">
        <f t="shared" si="27"/>
        <v>10</v>
      </c>
      <c r="AI81" s="10" t="s">
        <v>460</v>
      </c>
      <c r="AJ81" s="10">
        <v>2</v>
      </c>
      <c r="AK81" s="10">
        <v>1</v>
      </c>
      <c r="AL81" s="10">
        <v>0</v>
      </c>
      <c r="AM81" s="10">
        <v>1</v>
      </c>
      <c r="AN81" s="10">
        <v>1</v>
      </c>
      <c r="AO81" s="10">
        <v>0</v>
      </c>
      <c r="AP81" s="10">
        <v>1</v>
      </c>
      <c r="AQ81" s="140">
        <v>6</v>
      </c>
      <c r="AR81" s="10">
        <v>0</v>
      </c>
      <c r="AS81" s="10">
        <v>6</v>
      </c>
      <c r="AT81" s="10">
        <v>6</v>
      </c>
      <c r="AU81" s="10">
        <v>12</v>
      </c>
      <c r="AV81" s="10">
        <v>0</v>
      </c>
      <c r="AW81" s="10">
        <v>0</v>
      </c>
      <c r="AX81" s="10">
        <v>0</v>
      </c>
      <c r="AY81" s="335">
        <v>12</v>
      </c>
      <c r="AZ81" s="10">
        <v>4</v>
      </c>
      <c r="BA81" s="10">
        <f t="shared" si="23"/>
        <v>1</v>
      </c>
      <c r="BB81" s="18">
        <v>1</v>
      </c>
      <c r="BC81" s="18"/>
    </row>
    <row r="82" spans="1:55" s="176" customFormat="1" ht="14.25" customHeight="1">
      <c r="A82" s="60" t="s">
        <v>461</v>
      </c>
      <c r="B82" s="60">
        <v>122</v>
      </c>
      <c r="C82" s="60">
        <v>44</v>
      </c>
      <c r="D82" s="60">
        <v>18</v>
      </c>
      <c r="E82" s="60">
        <v>8</v>
      </c>
      <c r="F82" s="60">
        <v>0</v>
      </c>
      <c r="G82" s="60">
        <v>0</v>
      </c>
      <c r="H82" s="60">
        <v>34</v>
      </c>
      <c r="I82" s="60">
        <v>5</v>
      </c>
      <c r="J82" s="60">
        <v>27</v>
      </c>
      <c r="K82" s="60">
        <v>9</v>
      </c>
      <c r="L82" s="60">
        <v>0</v>
      </c>
      <c r="M82" s="60">
        <v>0</v>
      </c>
      <c r="N82" s="60">
        <v>28</v>
      </c>
      <c r="O82" s="60">
        <v>9</v>
      </c>
      <c r="P82" s="9">
        <f t="shared" si="24"/>
        <v>229</v>
      </c>
      <c r="Q82" s="9">
        <f t="shared" si="25"/>
        <v>75</v>
      </c>
      <c r="R82" s="60" t="s">
        <v>461</v>
      </c>
      <c r="S82" s="60">
        <v>30</v>
      </c>
      <c r="T82" s="60">
        <v>15</v>
      </c>
      <c r="U82" s="60">
        <v>4</v>
      </c>
      <c r="V82" s="60">
        <v>2</v>
      </c>
      <c r="W82" s="60">
        <v>0</v>
      </c>
      <c r="X82" s="60">
        <v>0</v>
      </c>
      <c r="Y82" s="60">
        <v>6</v>
      </c>
      <c r="Z82" s="60">
        <v>0</v>
      </c>
      <c r="AA82" s="60">
        <v>5</v>
      </c>
      <c r="AB82" s="60">
        <v>2</v>
      </c>
      <c r="AC82" s="60">
        <v>0</v>
      </c>
      <c r="AD82" s="60">
        <v>0</v>
      </c>
      <c r="AE82" s="60">
        <v>9</v>
      </c>
      <c r="AF82" s="60">
        <v>2</v>
      </c>
      <c r="AG82" s="9">
        <f t="shared" si="26"/>
        <v>54</v>
      </c>
      <c r="AH82" s="9">
        <f t="shared" si="27"/>
        <v>21</v>
      </c>
      <c r="AI82" s="60" t="s">
        <v>461</v>
      </c>
      <c r="AJ82" s="60">
        <v>3</v>
      </c>
      <c r="AK82" s="60">
        <v>1</v>
      </c>
      <c r="AL82" s="60">
        <v>0</v>
      </c>
      <c r="AM82" s="60">
        <v>1</v>
      </c>
      <c r="AN82" s="60">
        <v>1</v>
      </c>
      <c r="AO82" s="60">
        <v>0</v>
      </c>
      <c r="AP82" s="60">
        <v>1</v>
      </c>
      <c r="AQ82" s="140">
        <v>7</v>
      </c>
      <c r="AR82" s="60">
        <v>7</v>
      </c>
      <c r="AS82" s="60">
        <v>0</v>
      </c>
      <c r="AT82" s="60">
        <v>7</v>
      </c>
      <c r="AU82" s="60">
        <v>7</v>
      </c>
      <c r="AV82" s="60">
        <v>5</v>
      </c>
      <c r="AW82" s="60">
        <v>0</v>
      </c>
      <c r="AX82" s="60">
        <v>0</v>
      </c>
      <c r="AY82" s="335">
        <v>12</v>
      </c>
      <c r="AZ82" s="60">
        <v>9</v>
      </c>
      <c r="BA82" s="10">
        <f t="shared" si="23"/>
        <v>1</v>
      </c>
      <c r="BB82" s="230">
        <v>1</v>
      </c>
      <c r="BC82" s="230"/>
    </row>
    <row r="83" spans="1:55" ht="14.25" customHeight="1">
      <c r="A83" s="10" t="s">
        <v>10</v>
      </c>
      <c r="B83" s="10">
        <v>191</v>
      </c>
      <c r="C83" s="10">
        <v>79</v>
      </c>
      <c r="D83" s="10">
        <v>34</v>
      </c>
      <c r="E83" s="10">
        <v>7</v>
      </c>
      <c r="F83" s="10">
        <v>0</v>
      </c>
      <c r="G83" s="10">
        <v>0</v>
      </c>
      <c r="H83" s="10">
        <v>64</v>
      </c>
      <c r="I83" s="10">
        <v>19</v>
      </c>
      <c r="J83" s="10">
        <v>60</v>
      </c>
      <c r="K83" s="10">
        <v>26</v>
      </c>
      <c r="L83" s="10">
        <v>0</v>
      </c>
      <c r="M83" s="10">
        <v>0</v>
      </c>
      <c r="N83" s="10">
        <v>24</v>
      </c>
      <c r="O83" s="10">
        <v>11</v>
      </c>
      <c r="P83" s="9">
        <f t="shared" si="24"/>
        <v>373</v>
      </c>
      <c r="Q83" s="9">
        <f t="shared" si="25"/>
        <v>142</v>
      </c>
      <c r="R83" s="10" t="s">
        <v>10</v>
      </c>
      <c r="S83" s="10">
        <v>33</v>
      </c>
      <c r="T83" s="10">
        <v>16</v>
      </c>
      <c r="U83" s="10">
        <v>3</v>
      </c>
      <c r="V83" s="10">
        <v>0</v>
      </c>
      <c r="W83" s="10">
        <v>0</v>
      </c>
      <c r="X83" s="10">
        <v>0</v>
      </c>
      <c r="Y83" s="10">
        <v>3</v>
      </c>
      <c r="Z83" s="10">
        <v>0</v>
      </c>
      <c r="AA83" s="10">
        <v>22</v>
      </c>
      <c r="AB83" s="10">
        <v>10</v>
      </c>
      <c r="AC83" s="10">
        <v>0</v>
      </c>
      <c r="AD83" s="10">
        <v>0</v>
      </c>
      <c r="AE83" s="10">
        <v>4</v>
      </c>
      <c r="AF83" s="10">
        <v>1</v>
      </c>
      <c r="AG83" s="9">
        <f t="shared" si="26"/>
        <v>65</v>
      </c>
      <c r="AH83" s="9">
        <f t="shared" si="27"/>
        <v>27</v>
      </c>
      <c r="AI83" s="10" t="s">
        <v>10</v>
      </c>
      <c r="AJ83" s="10">
        <v>4</v>
      </c>
      <c r="AK83" s="10">
        <v>1</v>
      </c>
      <c r="AL83" s="10">
        <v>0</v>
      </c>
      <c r="AM83" s="10">
        <v>1</v>
      </c>
      <c r="AN83" s="10">
        <v>1</v>
      </c>
      <c r="AO83" s="10">
        <v>0</v>
      </c>
      <c r="AP83" s="10">
        <v>1</v>
      </c>
      <c r="AQ83" s="140">
        <v>8</v>
      </c>
      <c r="AR83" s="10">
        <v>8</v>
      </c>
      <c r="AS83" s="10">
        <v>0</v>
      </c>
      <c r="AT83" s="10">
        <v>8</v>
      </c>
      <c r="AU83" s="10">
        <v>12</v>
      </c>
      <c r="AV83" s="10">
        <v>0</v>
      </c>
      <c r="AW83" s="10">
        <v>0</v>
      </c>
      <c r="AX83" s="10">
        <v>0</v>
      </c>
      <c r="AY83" s="335">
        <v>12</v>
      </c>
      <c r="AZ83" s="10">
        <v>5</v>
      </c>
      <c r="BA83" s="10">
        <f t="shared" si="23"/>
        <v>1</v>
      </c>
      <c r="BB83" s="18">
        <v>1</v>
      </c>
      <c r="BC83" s="18"/>
    </row>
    <row r="84" spans="1:55" ht="14.25" customHeight="1">
      <c r="A84" s="10" t="s">
        <v>11</v>
      </c>
      <c r="B84" s="10">
        <v>24</v>
      </c>
      <c r="C84" s="10">
        <v>9</v>
      </c>
      <c r="D84" s="10">
        <v>0</v>
      </c>
      <c r="E84" s="10">
        <v>0</v>
      </c>
      <c r="F84" s="10">
        <v>0</v>
      </c>
      <c r="G84" s="10">
        <v>0</v>
      </c>
      <c r="H84" s="10">
        <v>4</v>
      </c>
      <c r="I84" s="10">
        <v>2</v>
      </c>
      <c r="J84" s="10">
        <v>10</v>
      </c>
      <c r="K84" s="10">
        <v>1</v>
      </c>
      <c r="L84" s="10">
        <v>0</v>
      </c>
      <c r="M84" s="10">
        <v>0</v>
      </c>
      <c r="N84" s="10">
        <v>0</v>
      </c>
      <c r="O84" s="10">
        <v>0</v>
      </c>
      <c r="P84" s="9">
        <f t="shared" si="24"/>
        <v>38</v>
      </c>
      <c r="Q84" s="9">
        <f t="shared" si="25"/>
        <v>12</v>
      </c>
      <c r="R84" s="10" t="s">
        <v>11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1</v>
      </c>
      <c r="Z84" s="10">
        <v>1</v>
      </c>
      <c r="AA84" s="10">
        <v>8</v>
      </c>
      <c r="AB84" s="10">
        <v>1</v>
      </c>
      <c r="AC84" s="10">
        <v>0</v>
      </c>
      <c r="AD84" s="10">
        <v>0</v>
      </c>
      <c r="AE84" s="10">
        <v>0</v>
      </c>
      <c r="AF84" s="10">
        <v>0</v>
      </c>
      <c r="AG84" s="9">
        <f t="shared" si="26"/>
        <v>9</v>
      </c>
      <c r="AH84" s="9">
        <f t="shared" si="27"/>
        <v>2</v>
      </c>
      <c r="AI84" s="10" t="s">
        <v>11</v>
      </c>
      <c r="AJ84" s="10">
        <v>1</v>
      </c>
      <c r="AK84" s="10">
        <v>0</v>
      </c>
      <c r="AL84" s="10">
        <v>0</v>
      </c>
      <c r="AM84" s="10">
        <v>1</v>
      </c>
      <c r="AN84" s="10">
        <v>1</v>
      </c>
      <c r="AO84" s="10">
        <v>0</v>
      </c>
      <c r="AP84" s="10">
        <v>0</v>
      </c>
      <c r="AQ84" s="244">
        <v>3</v>
      </c>
      <c r="AR84" s="10">
        <v>5</v>
      </c>
      <c r="AS84" s="10">
        <v>0</v>
      </c>
      <c r="AT84" s="10">
        <v>5</v>
      </c>
      <c r="AU84" s="10">
        <v>2</v>
      </c>
      <c r="AV84" s="10">
        <v>2</v>
      </c>
      <c r="AW84" s="10">
        <v>0</v>
      </c>
      <c r="AX84" s="10">
        <v>2</v>
      </c>
      <c r="AY84" s="335">
        <v>6</v>
      </c>
      <c r="AZ84" s="10">
        <v>2</v>
      </c>
      <c r="BA84" s="10">
        <f t="shared" si="23"/>
        <v>1</v>
      </c>
      <c r="BB84" s="18">
        <v>1</v>
      </c>
      <c r="BC84" s="18"/>
    </row>
    <row r="85" spans="1:55" ht="14.2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9"/>
      <c r="Q85" s="9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9">
        <f t="shared" si="26"/>
        <v>0</v>
      </c>
      <c r="AH85" s="9">
        <f t="shared" si="27"/>
        <v>0</v>
      </c>
      <c r="AI85" s="10"/>
      <c r="AJ85" s="10"/>
      <c r="AK85" s="10"/>
      <c r="AL85" s="10"/>
      <c r="AM85" s="10"/>
      <c r="AN85" s="10"/>
      <c r="AO85" s="10"/>
      <c r="AP85" s="10"/>
      <c r="AQ85" s="244"/>
      <c r="AR85" s="10"/>
      <c r="AS85" s="10"/>
      <c r="AT85" s="10"/>
      <c r="AU85" s="10"/>
      <c r="AV85" s="10"/>
      <c r="AW85" s="10"/>
      <c r="AX85" s="10"/>
      <c r="AY85" s="32"/>
      <c r="AZ85" s="10"/>
      <c r="BA85" s="10"/>
      <c r="BB85" s="18"/>
      <c r="BC85" s="18"/>
    </row>
    <row r="86" spans="1:55" ht="14.2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9"/>
      <c r="Q86" s="9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9">
        <f t="shared" si="26"/>
        <v>0</v>
      </c>
      <c r="AH86" s="9">
        <f t="shared" si="27"/>
        <v>0</v>
      </c>
      <c r="AI86" s="10"/>
      <c r="AJ86" s="10"/>
      <c r="AK86" s="10"/>
      <c r="AL86" s="10"/>
      <c r="AM86" s="10"/>
      <c r="AN86" s="10"/>
      <c r="AO86" s="10"/>
      <c r="AP86" s="10"/>
      <c r="AQ86" s="244"/>
      <c r="AR86" s="10"/>
      <c r="AS86" s="10"/>
      <c r="AT86" s="10"/>
      <c r="AU86" s="10"/>
      <c r="AV86" s="10"/>
      <c r="AW86" s="10"/>
      <c r="AX86" s="10"/>
      <c r="AY86" s="32"/>
      <c r="AZ86" s="10"/>
      <c r="BA86" s="10"/>
      <c r="BB86" s="18"/>
      <c r="BC86" s="18"/>
    </row>
    <row r="87" spans="1:55" ht="14.2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9"/>
      <c r="Q87" s="9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9">
        <f t="shared" si="26"/>
        <v>0</v>
      </c>
      <c r="AH87" s="9">
        <f t="shared" si="27"/>
        <v>0</v>
      </c>
      <c r="AI87" s="10"/>
      <c r="AJ87" s="10"/>
      <c r="AK87" s="10"/>
      <c r="AL87" s="10"/>
      <c r="AM87" s="10"/>
      <c r="AN87" s="10"/>
      <c r="AO87" s="10"/>
      <c r="AP87" s="10"/>
      <c r="AQ87" s="244"/>
      <c r="AR87" s="10"/>
      <c r="AS87" s="10"/>
      <c r="AT87" s="10"/>
      <c r="AU87" s="10"/>
      <c r="AV87" s="10"/>
      <c r="AW87" s="10"/>
      <c r="AX87" s="10"/>
      <c r="AY87" s="32"/>
      <c r="AZ87" s="10"/>
      <c r="BA87" s="10"/>
      <c r="BB87" s="18"/>
      <c r="BC87" s="18"/>
    </row>
    <row r="88" spans="1:55" ht="14.2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9"/>
      <c r="Q88" s="9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9">
        <f t="shared" si="26"/>
        <v>0</v>
      </c>
      <c r="AH88" s="9">
        <f t="shared" si="27"/>
        <v>0</v>
      </c>
      <c r="AI88" s="10"/>
      <c r="AJ88" s="10"/>
      <c r="AK88" s="10"/>
      <c r="AL88" s="10"/>
      <c r="AM88" s="10"/>
      <c r="AN88" s="10"/>
      <c r="AO88" s="10"/>
      <c r="AP88" s="10"/>
      <c r="AQ88" s="244"/>
      <c r="AR88" s="10"/>
      <c r="AS88" s="10"/>
      <c r="AT88" s="10"/>
      <c r="AU88" s="10"/>
      <c r="AV88" s="10"/>
      <c r="AW88" s="10"/>
      <c r="AX88" s="10"/>
      <c r="AY88" s="32"/>
      <c r="AZ88" s="10"/>
      <c r="BA88" s="10"/>
      <c r="BB88" s="18"/>
      <c r="BC88" s="18"/>
    </row>
    <row r="89" spans="1:55" ht="9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39"/>
      <c r="Q89" s="39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39">
        <f t="shared" si="26"/>
        <v>0</v>
      </c>
      <c r="AH89" s="39">
        <f t="shared" si="27"/>
        <v>0</v>
      </c>
      <c r="AI89" s="40"/>
      <c r="AJ89" s="40"/>
      <c r="AK89" s="40"/>
      <c r="AL89" s="40"/>
      <c r="AM89" s="40"/>
      <c r="AN89" s="40"/>
      <c r="AO89" s="40"/>
      <c r="AP89" s="40"/>
      <c r="AQ89" s="248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93"/>
      <c r="BC89" s="93"/>
    </row>
    <row r="90" spans="2:51" ht="12.7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J90" s="23"/>
      <c r="AK90" s="23"/>
      <c r="AL90" s="23"/>
      <c r="AM90" s="23"/>
      <c r="AN90" s="23"/>
      <c r="AO90" s="23"/>
      <c r="AP90" s="23"/>
      <c r="AQ90" s="66"/>
      <c r="AR90" s="23"/>
      <c r="AS90" s="23"/>
      <c r="AT90" s="23"/>
      <c r="AU90" s="23"/>
      <c r="AV90" s="23"/>
      <c r="AW90" s="23"/>
      <c r="AX90" s="23"/>
      <c r="AY90" s="23"/>
    </row>
    <row r="91" spans="1:55" ht="12.75">
      <c r="A91" s="24" t="s">
        <v>155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 t="s">
        <v>156</v>
      </c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 t="s">
        <v>212</v>
      </c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37"/>
      <c r="BC91" s="37"/>
    </row>
    <row r="92" spans="1:55" ht="12.75">
      <c r="A92" s="24" t="s">
        <v>415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 t="s">
        <v>415</v>
      </c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 t="s">
        <v>421</v>
      </c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37"/>
      <c r="BC92" s="37"/>
    </row>
    <row r="93" spans="1:55" ht="12.75">
      <c r="A93" s="24" t="s">
        <v>401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 t="s">
        <v>401</v>
      </c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 t="s">
        <v>401</v>
      </c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37"/>
      <c r="BC93" s="37"/>
    </row>
    <row r="94" spans="2:51" ht="12.7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J94" s="23"/>
      <c r="AK94" s="23"/>
      <c r="AL94" s="23"/>
      <c r="AM94" s="23"/>
      <c r="AN94" s="23"/>
      <c r="AO94" s="23"/>
      <c r="AP94" s="23"/>
      <c r="AQ94" s="66"/>
      <c r="AR94" s="23"/>
      <c r="AS94" s="23"/>
      <c r="AT94" s="23"/>
      <c r="AU94" s="23"/>
      <c r="AV94" s="23"/>
      <c r="AW94" s="23"/>
      <c r="AX94" s="23"/>
      <c r="AY94" s="23"/>
    </row>
    <row r="95" spans="1:54" ht="12.75">
      <c r="A95" s="65" t="s">
        <v>538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4" t="s">
        <v>298</v>
      </c>
      <c r="O95" s="24"/>
      <c r="P95" s="23"/>
      <c r="Q95" s="23"/>
      <c r="R95" s="65" t="s">
        <v>538</v>
      </c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4" t="s">
        <v>298</v>
      </c>
      <c r="AF95" s="24"/>
      <c r="AG95" s="23"/>
      <c r="AH95" s="23"/>
      <c r="AI95" s="65" t="s">
        <v>538</v>
      </c>
      <c r="AJ95" s="23"/>
      <c r="AK95" s="23"/>
      <c r="AL95" s="23"/>
      <c r="AM95" s="23"/>
      <c r="AN95" s="23"/>
      <c r="AO95" s="23"/>
      <c r="AP95" s="23"/>
      <c r="AQ95" s="66"/>
      <c r="AR95" s="23"/>
      <c r="AS95" s="23"/>
      <c r="AT95" s="23"/>
      <c r="AU95" s="23"/>
      <c r="AV95" s="23"/>
      <c r="AW95" s="23"/>
      <c r="AY95" s="24"/>
      <c r="BB95" s="24" t="s">
        <v>298</v>
      </c>
    </row>
    <row r="96" spans="2:51" ht="12.7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J96" s="23"/>
      <c r="AK96" s="23"/>
      <c r="AL96" s="23"/>
      <c r="AM96" s="23"/>
      <c r="AN96" s="23"/>
      <c r="AO96" s="23"/>
      <c r="AP96" s="23"/>
      <c r="AQ96" s="66"/>
      <c r="AR96" s="23"/>
      <c r="AS96" s="23"/>
      <c r="AT96" s="23"/>
      <c r="AU96" s="23"/>
      <c r="AV96" s="23"/>
      <c r="AW96" s="23"/>
      <c r="AX96" s="23"/>
      <c r="AY96" s="23"/>
    </row>
    <row r="97" spans="1:55" s="496" customFormat="1" ht="16.5" customHeight="1">
      <c r="A97" s="426"/>
      <c r="B97" s="427" t="s">
        <v>283</v>
      </c>
      <c r="C97" s="428"/>
      <c r="D97" s="427" t="s">
        <v>284</v>
      </c>
      <c r="E97" s="428"/>
      <c r="F97" s="427" t="s">
        <v>285</v>
      </c>
      <c r="G97" s="428"/>
      <c r="H97" s="427" t="s">
        <v>286</v>
      </c>
      <c r="I97" s="428"/>
      <c r="J97" s="427" t="s">
        <v>287</v>
      </c>
      <c r="K97" s="428"/>
      <c r="L97" s="427" t="s">
        <v>288</v>
      </c>
      <c r="M97" s="428"/>
      <c r="N97" s="427" t="s">
        <v>289</v>
      </c>
      <c r="O97" s="428"/>
      <c r="P97" s="427" t="s">
        <v>259</v>
      </c>
      <c r="Q97" s="428"/>
      <c r="R97" s="426"/>
      <c r="S97" s="427" t="s">
        <v>283</v>
      </c>
      <c r="T97" s="428"/>
      <c r="U97" s="427" t="s">
        <v>284</v>
      </c>
      <c r="V97" s="428"/>
      <c r="W97" s="427" t="s">
        <v>285</v>
      </c>
      <c r="X97" s="428"/>
      <c r="Y97" s="427" t="s">
        <v>286</v>
      </c>
      <c r="Z97" s="428"/>
      <c r="AA97" s="427" t="s">
        <v>287</v>
      </c>
      <c r="AB97" s="428"/>
      <c r="AC97" s="427" t="s">
        <v>288</v>
      </c>
      <c r="AD97" s="428"/>
      <c r="AE97" s="427" t="s">
        <v>289</v>
      </c>
      <c r="AF97" s="428"/>
      <c r="AG97" s="427" t="s">
        <v>259</v>
      </c>
      <c r="AH97" s="428"/>
      <c r="AI97" s="490"/>
      <c r="AJ97" s="184" t="s">
        <v>569</v>
      </c>
      <c r="AK97" s="491"/>
      <c r="AL97" s="491"/>
      <c r="AM97" s="491"/>
      <c r="AN97" s="491"/>
      <c r="AO97" s="491"/>
      <c r="AP97" s="491"/>
      <c r="AQ97" s="492"/>
      <c r="AR97" s="493" t="s">
        <v>5</v>
      </c>
      <c r="AS97" s="494"/>
      <c r="AT97" s="495"/>
      <c r="AU97" s="412" t="s">
        <v>534</v>
      </c>
      <c r="AV97" s="413"/>
      <c r="AW97" s="411"/>
      <c r="AX97" s="414"/>
      <c r="AY97" s="421"/>
      <c r="AZ97" s="399" t="s">
        <v>385</v>
      </c>
      <c r="BA97" s="412" t="s">
        <v>386</v>
      </c>
      <c r="BB97" s="400"/>
      <c r="BC97" s="417">
        <v>0</v>
      </c>
    </row>
    <row r="98" spans="1:55" s="497" customFormat="1" ht="25.5" customHeight="1">
      <c r="A98" s="228" t="s">
        <v>416</v>
      </c>
      <c r="B98" s="228" t="s">
        <v>532</v>
      </c>
      <c r="C98" s="228" t="s">
        <v>265</v>
      </c>
      <c r="D98" s="228" t="s">
        <v>532</v>
      </c>
      <c r="E98" s="228" t="s">
        <v>265</v>
      </c>
      <c r="F98" s="228" t="s">
        <v>532</v>
      </c>
      <c r="G98" s="228" t="s">
        <v>265</v>
      </c>
      <c r="H98" s="228" t="s">
        <v>532</v>
      </c>
      <c r="I98" s="228" t="s">
        <v>265</v>
      </c>
      <c r="J98" s="228" t="s">
        <v>532</v>
      </c>
      <c r="K98" s="228" t="s">
        <v>265</v>
      </c>
      <c r="L98" s="228" t="s">
        <v>532</v>
      </c>
      <c r="M98" s="228" t="s">
        <v>265</v>
      </c>
      <c r="N98" s="228" t="s">
        <v>532</v>
      </c>
      <c r="O98" s="228" t="s">
        <v>265</v>
      </c>
      <c r="P98" s="228" t="s">
        <v>532</v>
      </c>
      <c r="Q98" s="228" t="s">
        <v>265</v>
      </c>
      <c r="R98" s="228" t="s">
        <v>416</v>
      </c>
      <c r="S98" s="228" t="s">
        <v>532</v>
      </c>
      <c r="T98" s="228" t="s">
        <v>265</v>
      </c>
      <c r="U98" s="228" t="s">
        <v>532</v>
      </c>
      <c r="V98" s="228" t="s">
        <v>265</v>
      </c>
      <c r="W98" s="228" t="s">
        <v>532</v>
      </c>
      <c r="X98" s="228" t="s">
        <v>265</v>
      </c>
      <c r="Y98" s="228" t="s">
        <v>532</v>
      </c>
      <c r="Z98" s="228" t="s">
        <v>265</v>
      </c>
      <c r="AA98" s="228" t="s">
        <v>532</v>
      </c>
      <c r="AB98" s="228" t="s">
        <v>265</v>
      </c>
      <c r="AC98" s="228" t="s">
        <v>532</v>
      </c>
      <c r="AD98" s="228" t="s">
        <v>265</v>
      </c>
      <c r="AE98" s="228" t="s">
        <v>532</v>
      </c>
      <c r="AF98" s="228" t="s">
        <v>265</v>
      </c>
      <c r="AG98" s="228" t="s">
        <v>532</v>
      </c>
      <c r="AH98" s="228" t="s">
        <v>265</v>
      </c>
      <c r="AI98" s="228" t="s">
        <v>416</v>
      </c>
      <c r="AJ98" s="488" t="s">
        <v>283</v>
      </c>
      <c r="AK98" s="488" t="s">
        <v>291</v>
      </c>
      <c r="AL98" s="488" t="s">
        <v>292</v>
      </c>
      <c r="AM98" s="488" t="s">
        <v>293</v>
      </c>
      <c r="AN98" s="488" t="s">
        <v>294</v>
      </c>
      <c r="AO98" s="488" t="s">
        <v>295</v>
      </c>
      <c r="AP98" s="488" t="s">
        <v>296</v>
      </c>
      <c r="AQ98" s="489" t="s">
        <v>266</v>
      </c>
      <c r="AR98" s="498" t="s">
        <v>393</v>
      </c>
      <c r="AS98" s="440" t="s">
        <v>394</v>
      </c>
      <c r="AT98" s="440" t="s">
        <v>392</v>
      </c>
      <c r="AU98" s="377" t="s">
        <v>533</v>
      </c>
      <c r="AV98" s="347" t="s">
        <v>395</v>
      </c>
      <c r="AW98" s="347" t="s">
        <v>276</v>
      </c>
      <c r="AX98" s="347" t="s">
        <v>396</v>
      </c>
      <c r="AY98" s="348" t="s">
        <v>397</v>
      </c>
      <c r="AZ98" s="349" t="s">
        <v>128</v>
      </c>
      <c r="BA98" s="379" t="s">
        <v>143</v>
      </c>
      <c r="BB98" s="349" t="s">
        <v>138</v>
      </c>
      <c r="BC98" s="379" t="s">
        <v>144</v>
      </c>
    </row>
    <row r="99" spans="1:55" ht="12.75">
      <c r="A99" s="7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"/>
      <c r="AJ99" s="225"/>
      <c r="AK99" s="225"/>
      <c r="AL99" s="225"/>
      <c r="AM99" s="225"/>
      <c r="AN99" s="225"/>
      <c r="AO99" s="225"/>
      <c r="AP99" s="225"/>
      <c r="AQ99" s="165"/>
      <c r="AR99" s="221"/>
      <c r="AS99" s="229"/>
      <c r="AT99" s="221"/>
      <c r="AU99" s="219"/>
      <c r="AV99" s="219"/>
      <c r="AW99" s="165"/>
      <c r="AX99" s="219"/>
      <c r="AY99" s="165"/>
      <c r="AZ99" s="221"/>
      <c r="BA99" s="221"/>
      <c r="BB99" s="18"/>
      <c r="BC99" s="119"/>
    </row>
    <row r="100" spans="1:55" ht="12.75">
      <c r="A100" s="9" t="s">
        <v>267</v>
      </c>
      <c r="B100" s="9">
        <f aca="true" t="shared" si="28" ref="B100:Q100">SUM(B102:B122)</f>
        <v>2473</v>
      </c>
      <c r="C100" s="9">
        <f t="shared" si="28"/>
        <v>1009</v>
      </c>
      <c r="D100" s="9">
        <f t="shared" si="28"/>
        <v>603</v>
      </c>
      <c r="E100" s="9">
        <f t="shared" si="28"/>
        <v>326</v>
      </c>
      <c r="F100" s="9">
        <f t="shared" si="28"/>
        <v>72</v>
      </c>
      <c r="G100" s="9">
        <f t="shared" si="28"/>
        <v>13</v>
      </c>
      <c r="H100" s="9">
        <f t="shared" si="28"/>
        <v>721</v>
      </c>
      <c r="I100" s="9">
        <f t="shared" si="28"/>
        <v>247</v>
      </c>
      <c r="J100" s="9">
        <f t="shared" si="28"/>
        <v>949</v>
      </c>
      <c r="K100" s="9">
        <f t="shared" si="28"/>
        <v>496</v>
      </c>
      <c r="L100" s="9">
        <f t="shared" si="28"/>
        <v>84</v>
      </c>
      <c r="M100" s="9">
        <f t="shared" si="28"/>
        <v>15</v>
      </c>
      <c r="N100" s="9">
        <f t="shared" si="28"/>
        <v>636</v>
      </c>
      <c r="O100" s="9">
        <f t="shared" si="28"/>
        <v>205</v>
      </c>
      <c r="P100" s="9">
        <f t="shared" si="28"/>
        <v>5538</v>
      </c>
      <c r="Q100" s="9">
        <f t="shared" si="28"/>
        <v>2311</v>
      </c>
      <c r="R100" s="9" t="s">
        <v>267</v>
      </c>
      <c r="S100" s="9">
        <f aca="true" t="shared" si="29" ref="S100:AH100">SUM(S102:S122)</f>
        <v>273</v>
      </c>
      <c r="T100" s="9">
        <f t="shared" si="29"/>
        <v>102</v>
      </c>
      <c r="U100" s="9">
        <f t="shared" si="29"/>
        <v>31</v>
      </c>
      <c r="V100" s="9">
        <f t="shared" si="29"/>
        <v>16</v>
      </c>
      <c r="W100" s="9">
        <f t="shared" si="29"/>
        <v>1</v>
      </c>
      <c r="X100" s="9">
        <f t="shared" si="29"/>
        <v>0</v>
      </c>
      <c r="Y100" s="9">
        <f t="shared" si="29"/>
        <v>58</v>
      </c>
      <c r="Z100" s="9">
        <f t="shared" si="29"/>
        <v>22</v>
      </c>
      <c r="AA100" s="9">
        <f t="shared" si="29"/>
        <v>420</v>
      </c>
      <c r="AB100" s="9">
        <f t="shared" si="29"/>
        <v>201</v>
      </c>
      <c r="AC100" s="9">
        <f t="shared" si="29"/>
        <v>33</v>
      </c>
      <c r="AD100" s="9">
        <f t="shared" si="29"/>
        <v>7</v>
      </c>
      <c r="AE100" s="9">
        <f t="shared" si="29"/>
        <v>270</v>
      </c>
      <c r="AF100" s="9">
        <f t="shared" si="29"/>
        <v>89</v>
      </c>
      <c r="AG100" s="9">
        <f t="shared" si="29"/>
        <v>1086</v>
      </c>
      <c r="AH100" s="9">
        <f t="shared" si="29"/>
        <v>437</v>
      </c>
      <c r="AI100" s="9" t="s">
        <v>267</v>
      </c>
      <c r="AJ100" s="9">
        <f>SUM(AJ102:AJ122)</f>
        <v>54</v>
      </c>
      <c r="AK100" s="9">
        <f aca="true" t="shared" si="30" ref="AK100:BC100">SUM(AK102:AK122)</f>
        <v>16</v>
      </c>
      <c r="AL100" s="9">
        <f t="shared" si="30"/>
        <v>4</v>
      </c>
      <c r="AM100" s="9">
        <f t="shared" si="30"/>
        <v>18</v>
      </c>
      <c r="AN100" s="9">
        <f t="shared" si="30"/>
        <v>24</v>
      </c>
      <c r="AO100" s="9">
        <f t="shared" si="30"/>
        <v>5</v>
      </c>
      <c r="AP100" s="9">
        <f t="shared" si="30"/>
        <v>19</v>
      </c>
      <c r="AQ100" s="9">
        <f t="shared" si="30"/>
        <v>140</v>
      </c>
      <c r="AR100" s="9">
        <f>SUM(AR102:AR122)</f>
        <v>119</v>
      </c>
      <c r="AS100" s="9">
        <f>SUM(AS102:AS122)</f>
        <v>11</v>
      </c>
      <c r="AT100" s="9">
        <f t="shared" si="30"/>
        <v>130</v>
      </c>
      <c r="AU100" s="9">
        <f t="shared" si="30"/>
        <v>230</v>
      </c>
      <c r="AV100" s="9">
        <f t="shared" si="30"/>
        <v>21</v>
      </c>
      <c r="AW100" s="9">
        <f t="shared" si="30"/>
        <v>1</v>
      </c>
      <c r="AX100" s="9">
        <f t="shared" si="30"/>
        <v>4</v>
      </c>
      <c r="AY100" s="9">
        <f t="shared" si="30"/>
        <v>256</v>
      </c>
      <c r="AZ100" s="9">
        <f t="shared" si="30"/>
        <v>107</v>
      </c>
      <c r="BA100" s="9">
        <f t="shared" si="30"/>
        <v>15</v>
      </c>
      <c r="BB100" s="9">
        <f t="shared" si="30"/>
        <v>15</v>
      </c>
      <c r="BC100" s="9">
        <f t="shared" si="30"/>
        <v>0</v>
      </c>
    </row>
    <row r="101" spans="1:55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9"/>
      <c r="Q101" s="9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247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8"/>
      <c r="BC101" s="18"/>
    </row>
    <row r="102" spans="1:55" ht="15" customHeight="1">
      <c r="A102" s="10" t="s">
        <v>462</v>
      </c>
      <c r="B102" s="10">
        <v>141</v>
      </c>
      <c r="C102" s="10">
        <v>53</v>
      </c>
      <c r="D102" s="10">
        <v>35</v>
      </c>
      <c r="E102" s="10">
        <v>20</v>
      </c>
      <c r="F102" s="10">
        <v>0</v>
      </c>
      <c r="G102" s="10">
        <v>0</v>
      </c>
      <c r="H102" s="10">
        <v>30</v>
      </c>
      <c r="I102" s="10">
        <v>8</v>
      </c>
      <c r="J102" s="10">
        <v>39</v>
      </c>
      <c r="K102" s="10">
        <v>18</v>
      </c>
      <c r="L102" s="10">
        <v>0</v>
      </c>
      <c r="M102" s="10">
        <v>0</v>
      </c>
      <c r="N102" s="10">
        <v>12</v>
      </c>
      <c r="O102" s="10">
        <v>4</v>
      </c>
      <c r="P102" s="9">
        <f>B102+D102+F102+H102+J102+L102+N102</f>
        <v>257</v>
      </c>
      <c r="Q102" s="9">
        <f>C102+E102+G102+I102+K102+M102+O102</f>
        <v>103</v>
      </c>
      <c r="R102" s="10" t="s">
        <v>462</v>
      </c>
      <c r="S102" s="10">
        <v>18</v>
      </c>
      <c r="T102" s="10">
        <v>7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16</v>
      </c>
      <c r="AB102" s="10">
        <v>8</v>
      </c>
      <c r="AC102" s="10">
        <v>0</v>
      </c>
      <c r="AD102" s="10">
        <v>0</v>
      </c>
      <c r="AE102" s="10">
        <v>5</v>
      </c>
      <c r="AF102" s="10">
        <v>2</v>
      </c>
      <c r="AG102" s="9">
        <f>S102+U102+W102+Y102+AA102+AC102+AE102</f>
        <v>39</v>
      </c>
      <c r="AH102" s="9">
        <f>T102+V102+X102+Z102+AB102+AD102+AF102</f>
        <v>17</v>
      </c>
      <c r="AI102" s="10" t="s">
        <v>462</v>
      </c>
      <c r="AJ102" s="10">
        <v>3</v>
      </c>
      <c r="AK102" s="10">
        <v>1</v>
      </c>
      <c r="AL102" s="10">
        <v>0</v>
      </c>
      <c r="AM102" s="10">
        <v>1</v>
      </c>
      <c r="AN102" s="10">
        <v>1</v>
      </c>
      <c r="AO102" s="10">
        <v>0</v>
      </c>
      <c r="AP102" s="10">
        <v>1</v>
      </c>
      <c r="AQ102" s="85">
        <v>7</v>
      </c>
      <c r="AR102" s="10">
        <v>7</v>
      </c>
      <c r="AS102" s="10">
        <v>0</v>
      </c>
      <c r="AT102" s="10">
        <v>7</v>
      </c>
      <c r="AU102" s="10">
        <v>13</v>
      </c>
      <c r="AV102" s="10">
        <v>3</v>
      </c>
      <c r="AW102" s="10">
        <v>0</v>
      </c>
      <c r="AX102" s="10">
        <v>1</v>
      </c>
      <c r="AY102" s="10">
        <v>17</v>
      </c>
      <c r="AZ102" s="10">
        <v>2</v>
      </c>
      <c r="BA102" s="10">
        <f aca="true" t="shared" si="31" ref="BA102:BA116">+BB102+BC102</f>
        <v>1</v>
      </c>
      <c r="BB102" s="18">
        <v>1</v>
      </c>
      <c r="BC102" s="18"/>
    </row>
    <row r="103" spans="1:55" ht="15" customHeight="1">
      <c r="A103" s="10" t="s">
        <v>463</v>
      </c>
      <c r="B103" s="10">
        <v>30</v>
      </c>
      <c r="C103" s="10">
        <v>12</v>
      </c>
      <c r="D103" s="10">
        <v>34</v>
      </c>
      <c r="E103" s="10">
        <v>17</v>
      </c>
      <c r="F103" s="10">
        <v>0</v>
      </c>
      <c r="G103" s="10">
        <v>0</v>
      </c>
      <c r="H103" s="10">
        <v>0</v>
      </c>
      <c r="I103" s="10">
        <v>0</v>
      </c>
      <c r="J103" s="10">
        <v>17</v>
      </c>
      <c r="K103" s="10">
        <v>10</v>
      </c>
      <c r="L103" s="10">
        <v>0</v>
      </c>
      <c r="M103" s="10">
        <v>0</v>
      </c>
      <c r="N103" s="10">
        <v>0</v>
      </c>
      <c r="O103" s="10">
        <v>0</v>
      </c>
      <c r="P103" s="9">
        <f aca="true" t="shared" si="32" ref="P103:P122">B103+D103+F103+H103+J103+L103+N103</f>
        <v>81</v>
      </c>
      <c r="Q103" s="9">
        <f aca="true" t="shared" si="33" ref="Q103:Q122">C103+E103+G103+I103+K103+M103+O103</f>
        <v>39</v>
      </c>
      <c r="R103" s="10" t="s">
        <v>463</v>
      </c>
      <c r="S103" s="10">
        <v>11</v>
      </c>
      <c r="T103" s="10">
        <v>7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9</v>
      </c>
      <c r="AB103" s="10">
        <v>7</v>
      </c>
      <c r="AC103" s="10">
        <v>0</v>
      </c>
      <c r="AD103" s="10">
        <v>0</v>
      </c>
      <c r="AE103" s="10">
        <v>0</v>
      </c>
      <c r="AF103" s="10">
        <v>0</v>
      </c>
      <c r="AG103" s="9">
        <f aca="true" t="shared" si="34" ref="AG103:AG122">S103+U103+W103+Y103+AA103+AC103+AE103</f>
        <v>20</v>
      </c>
      <c r="AH103" s="9">
        <f aca="true" t="shared" si="35" ref="AH103:AH122">T103+V103+X103+Z103+AB103+AD103+AF103</f>
        <v>14</v>
      </c>
      <c r="AI103" s="10" t="s">
        <v>463</v>
      </c>
      <c r="AJ103" s="10">
        <v>1</v>
      </c>
      <c r="AK103" s="10">
        <v>1</v>
      </c>
      <c r="AL103" s="10">
        <v>0</v>
      </c>
      <c r="AM103" s="10">
        <v>0</v>
      </c>
      <c r="AN103" s="10">
        <v>1</v>
      </c>
      <c r="AO103" s="10">
        <v>0</v>
      </c>
      <c r="AP103" s="10">
        <v>0</v>
      </c>
      <c r="AQ103" s="85">
        <v>3</v>
      </c>
      <c r="AR103" s="10">
        <v>4</v>
      </c>
      <c r="AS103" s="10">
        <v>0</v>
      </c>
      <c r="AT103" s="10">
        <v>4</v>
      </c>
      <c r="AU103" s="10">
        <v>6</v>
      </c>
      <c r="AV103" s="10">
        <v>0</v>
      </c>
      <c r="AW103" s="10">
        <v>0</v>
      </c>
      <c r="AX103" s="10">
        <v>0</v>
      </c>
      <c r="AY103" s="10">
        <v>6</v>
      </c>
      <c r="AZ103" s="10">
        <v>2</v>
      </c>
      <c r="BA103" s="10">
        <f t="shared" si="31"/>
        <v>1</v>
      </c>
      <c r="BB103" s="18">
        <v>1</v>
      </c>
      <c r="BC103" s="18"/>
    </row>
    <row r="104" spans="1:55" ht="15" customHeight="1">
      <c r="A104" s="10" t="s">
        <v>464</v>
      </c>
      <c r="B104" s="10">
        <v>194</v>
      </c>
      <c r="C104" s="10">
        <v>69</v>
      </c>
      <c r="D104" s="10">
        <v>55</v>
      </c>
      <c r="E104" s="10">
        <v>31</v>
      </c>
      <c r="F104" s="10">
        <v>10</v>
      </c>
      <c r="G104" s="10">
        <v>1</v>
      </c>
      <c r="H104" s="10">
        <v>57</v>
      </c>
      <c r="I104" s="10">
        <v>18</v>
      </c>
      <c r="J104" s="10">
        <v>123</v>
      </c>
      <c r="K104" s="10">
        <v>54</v>
      </c>
      <c r="L104" s="10">
        <v>10</v>
      </c>
      <c r="M104" s="10">
        <v>2</v>
      </c>
      <c r="N104" s="10">
        <v>31</v>
      </c>
      <c r="O104" s="10">
        <v>11</v>
      </c>
      <c r="P104" s="9">
        <f t="shared" si="32"/>
        <v>480</v>
      </c>
      <c r="Q104" s="9">
        <f t="shared" si="33"/>
        <v>186</v>
      </c>
      <c r="R104" s="10" t="s">
        <v>464</v>
      </c>
      <c r="S104" s="10">
        <v>24</v>
      </c>
      <c r="T104" s="10">
        <v>2</v>
      </c>
      <c r="U104" s="10">
        <v>4</v>
      </c>
      <c r="V104" s="10">
        <v>3</v>
      </c>
      <c r="W104" s="10">
        <v>0</v>
      </c>
      <c r="X104" s="10">
        <v>0</v>
      </c>
      <c r="Y104" s="10">
        <v>0</v>
      </c>
      <c r="Z104" s="10">
        <v>0</v>
      </c>
      <c r="AA104" s="10">
        <v>51</v>
      </c>
      <c r="AB104" s="10">
        <v>24</v>
      </c>
      <c r="AC104" s="10">
        <v>5</v>
      </c>
      <c r="AD104" s="10">
        <v>0</v>
      </c>
      <c r="AE104" s="10">
        <v>11</v>
      </c>
      <c r="AF104" s="10">
        <v>5</v>
      </c>
      <c r="AG104" s="9">
        <f t="shared" si="34"/>
        <v>95</v>
      </c>
      <c r="AH104" s="9">
        <f t="shared" si="35"/>
        <v>34</v>
      </c>
      <c r="AI104" s="10" t="s">
        <v>464</v>
      </c>
      <c r="AJ104" s="10">
        <v>3</v>
      </c>
      <c r="AK104" s="10">
        <v>1</v>
      </c>
      <c r="AL104" s="10">
        <v>1</v>
      </c>
      <c r="AM104" s="10">
        <v>1</v>
      </c>
      <c r="AN104" s="10">
        <v>3</v>
      </c>
      <c r="AO104" s="10">
        <v>1</v>
      </c>
      <c r="AP104" s="10">
        <v>1</v>
      </c>
      <c r="AQ104" s="85">
        <v>11</v>
      </c>
      <c r="AR104" s="10">
        <v>11</v>
      </c>
      <c r="AS104" s="10">
        <v>0</v>
      </c>
      <c r="AT104" s="10">
        <v>11</v>
      </c>
      <c r="AU104" s="10">
        <v>20</v>
      </c>
      <c r="AV104" s="10">
        <v>0</v>
      </c>
      <c r="AW104" s="10">
        <v>0</v>
      </c>
      <c r="AX104" s="10">
        <v>0</v>
      </c>
      <c r="AY104" s="10">
        <v>20</v>
      </c>
      <c r="AZ104" s="10">
        <v>9</v>
      </c>
      <c r="BA104" s="10">
        <f t="shared" si="31"/>
        <v>1</v>
      </c>
      <c r="BB104" s="18">
        <v>1</v>
      </c>
      <c r="BC104" s="18"/>
    </row>
    <row r="105" spans="1:55" ht="15" customHeight="1">
      <c r="A105" s="10" t="s">
        <v>59</v>
      </c>
      <c r="B105" s="10">
        <v>189</v>
      </c>
      <c r="C105" s="10">
        <v>73</v>
      </c>
      <c r="D105" s="10">
        <v>31</v>
      </c>
      <c r="E105" s="10">
        <v>18</v>
      </c>
      <c r="F105" s="10">
        <v>0</v>
      </c>
      <c r="G105" s="10">
        <v>0</v>
      </c>
      <c r="H105" s="10">
        <v>86</v>
      </c>
      <c r="I105" s="10">
        <v>20</v>
      </c>
      <c r="J105" s="10">
        <v>58</v>
      </c>
      <c r="K105" s="10">
        <v>40</v>
      </c>
      <c r="L105" s="10">
        <v>0</v>
      </c>
      <c r="M105" s="10">
        <v>0</v>
      </c>
      <c r="N105" s="10">
        <v>73</v>
      </c>
      <c r="O105" s="10">
        <v>15</v>
      </c>
      <c r="P105" s="9">
        <f t="shared" si="32"/>
        <v>437</v>
      </c>
      <c r="Q105" s="9">
        <f t="shared" si="33"/>
        <v>166</v>
      </c>
      <c r="R105" s="10" t="s">
        <v>59</v>
      </c>
      <c r="S105" s="10">
        <v>15</v>
      </c>
      <c r="T105" s="10">
        <v>5</v>
      </c>
      <c r="U105" s="10">
        <v>0</v>
      </c>
      <c r="V105" s="10">
        <v>0</v>
      </c>
      <c r="W105" s="10">
        <v>0</v>
      </c>
      <c r="X105" s="10">
        <v>0</v>
      </c>
      <c r="Y105" s="10">
        <v>5</v>
      </c>
      <c r="Z105" s="10">
        <v>2</v>
      </c>
      <c r="AA105" s="10">
        <v>26</v>
      </c>
      <c r="AB105" s="10">
        <v>17</v>
      </c>
      <c r="AC105" s="10">
        <v>0</v>
      </c>
      <c r="AD105" s="10">
        <v>0</v>
      </c>
      <c r="AE105" s="10">
        <v>32</v>
      </c>
      <c r="AF105" s="10">
        <v>8</v>
      </c>
      <c r="AG105" s="9">
        <f t="shared" si="34"/>
        <v>78</v>
      </c>
      <c r="AH105" s="9">
        <f t="shared" si="35"/>
        <v>32</v>
      </c>
      <c r="AI105" s="10" t="s">
        <v>59</v>
      </c>
      <c r="AJ105" s="10">
        <v>4</v>
      </c>
      <c r="AK105" s="10">
        <v>1</v>
      </c>
      <c r="AL105" s="10">
        <v>0</v>
      </c>
      <c r="AM105" s="10">
        <v>2</v>
      </c>
      <c r="AN105" s="10">
        <v>2</v>
      </c>
      <c r="AO105" s="10">
        <v>0</v>
      </c>
      <c r="AP105" s="10">
        <v>2</v>
      </c>
      <c r="AQ105" s="85">
        <v>11</v>
      </c>
      <c r="AR105" s="10">
        <v>6</v>
      </c>
      <c r="AS105" s="10">
        <v>1</v>
      </c>
      <c r="AT105" s="10">
        <v>7</v>
      </c>
      <c r="AU105" s="10">
        <v>16</v>
      </c>
      <c r="AV105" s="10">
        <v>2</v>
      </c>
      <c r="AW105" s="10">
        <v>0</v>
      </c>
      <c r="AX105" s="10">
        <v>0</v>
      </c>
      <c r="AY105" s="10">
        <v>18</v>
      </c>
      <c r="AZ105" s="10">
        <v>5</v>
      </c>
      <c r="BA105" s="10">
        <f t="shared" si="31"/>
        <v>1</v>
      </c>
      <c r="BB105" s="18">
        <v>1</v>
      </c>
      <c r="BC105" s="18"/>
    </row>
    <row r="106" spans="1:55" ht="15" customHeight="1">
      <c r="A106" s="10" t="s">
        <v>126</v>
      </c>
      <c r="B106" s="10">
        <v>202</v>
      </c>
      <c r="C106" s="10">
        <v>50</v>
      </c>
      <c r="D106" s="10">
        <v>57</v>
      </c>
      <c r="E106" s="10">
        <v>25</v>
      </c>
      <c r="F106" s="10">
        <v>0</v>
      </c>
      <c r="G106" s="10">
        <v>0</v>
      </c>
      <c r="H106" s="10">
        <v>50</v>
      </c>
      <c r="I106" s="10">
        <v>11</v>
      </c>
      <c r="J106" s="10">
        <v>82</v>
      </c>
      <c r="K106" s="10">
        <v>27</v>
      </c>
      <c r="L106" s="10">
        <v>0</v>
      </c>
      <c r="M106" s="10">
        <v>0</v>
      </c>
      <c r="N106" s="10">
        <v>24</v>
      </c>
      <c r="O106" s="10">
        <v>1</v>
      </c>
      <c r="P106" s="9">
        <f t="shared" si="32"/>
        <v>415</v>
      </c>
      <c r="Q106" s="9">
        <f t="shared" si="33"/>
        <v>114</v>
      </c>
      <c r="R106" s="10" t="s">
        <v>126</v>
      </c>
      <c r="S106" s="10">
        <v>19</v>
      </c>
      <c r="T106" s="10">
        <v>3</v>
      </c>
      <c r="U106" s="10">
        <v>4</v>
      </c>
      <c r="V106" s="10">
        <v>2</v>
      </c>
      <c r="W106" s="10">
        <v>0</v>
      </c>
      <c r="X106" s="10">
        <v>0</v>
      </c>
      <c r="Y106" s="10">
        <v>0</v>
      </c>
      <c r="Z106" s="10">
        <v>0</v>
      </c>
      <c r="AA106" s="10">
        <v>46</v>
      </c>
      <c r="AB106" s="10">
        <v>13</v>
      </c>
      <c r="AC106" s="10">
        <v>0</v>
      </c>
      <c r="AD106" s="10">
        <v>0</v>
      </c>
      <c r="AE106" s="10">
        <v>11</v>
      </c>
      <c r="AF106" s="10">
        <v>0</v>
      </c>
      <c r="AG106" s="9">
        <f t="shared" si="34"/>
        <v>80</v>
      </c>
      <c r="AH106" s="9">
        <f t="shared" si="35"/>
        <v>18</v>
      </c>
      <c r="AI106" s="10" t="s">
        <v>126</v>
      </c>
      <c r="AJ106" s="10">
        <v>4</v>
      </c>
      <c r="AK106" s="10">
        <v>1</v>
      </c>
      <c r="AL106" s="10">
        <v>0</v>
      </c>
      <c r="AM106" s="10">
        <v>1</v>
      </c>
      <c r="AN106" s="10">
        <v>2</v>
      </c>
      <c r="AO106" s="10">
        <v>0</v>
      </c>
      <c r="AP106" s="10">
        <v>1</v>
      </c>
      <c r="AQ106" s="85">
        <v>9</v>
      </c>
      <c r="AR106" s="10">
        <v>9</v>
      </c>
      <c r="AS106" s="10">
        <v>0</v>
      </c>
      <c r="AT106" s="10">
        <v>9</v>
      </c>
      <c r="AU106" s="10">
        <v>2</v>
      </c>
      <c r="AV106" s="10">
        <v>3</v>
      </c>
      <c r="AW106" s="10">
        <v>0</v>
      </c>
      <c r="AX106" s="10">
        <v>1</v>
      </c>
      <c r="AY106" s="10">
        <v>6</v>
      </c>
      <c r="AZ106" s="10">
        <v>10</v>
      </c>
      <c r="BA106" s="10">
        <f t="shared" si="31"/>
        <v>1</v>
      </c>
      <c r="BB106" s="18">
        <v>1</v>
      </c>
      <c r="BC106" s="18"/>
    </row>
    <row r="107" spans="1:55" ht="15" customHeight="1">
      <c r="A107" s="10" t="s">
        <v>465</v>
      </c>
      <c r="B107" s="10">
        <v>60</v>
      </c>
      <c r="C107" s="10">
        <v>29</v>
      </c>
      <c r="D107" s="10">
        <v>10</v>
      </c>
      <c r="E107" s="10">
        <v>7</v>
      </c>
      <c r="F107" s="10">
        <v>0</v>
      </c>
      <c r="G107" s="10">
        <v>0</v>
      </c>
      <c r="H107" s="10">
        <v>0</v>
      </c>
      <c r="I107" s="10">
        <v>0</v>
      </c>
      <c r="J107" s="10">
        <v>6</v>
      </c>
      <c r="K107" s="10">
        <v>4</v>
      </c>
      <c r="L107" s="10">
        <v>0</v>
      </c>
      <c r="M107" s="10">
        <v>0</v>
      </c>
      <c r="N107" s="10">
        <v>0</v>
      </c>
      <c r="O107" s="10">
        <v>0</v>
      </c>
      <c r="P107" s="9">
        <f t="shared" si="32"/>
        <v>76</v>
      </c>
      <c r="Q107" s="9">
        <f t="shared" si="33"/>
        <v>40</v>
      </c>
      <c r="R107" s="10" t="s">
        <v>465</v>
      </c>
      <c r="S107" s="10">
        <v>7</v>
      </c>
      <c r="T107" s="10">
        <v>2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1</v>
      </c>
      <c r="AB107" s="10">
        <v>1</v>
      </c>
      <c r="AC107" s="10">
        <v>0</v>
      </c>
      <c r="AD107" s="10">
        <v>0</v>
      </c>
      <c r="AE107" s="10">
        <v>0</v>
      </c>
      <c r="AF107" s="10">
        <v>0</v>
      </c>
      <c r="AG107" s="9">
        <f t="shared" si="34"/>
        <v>8</v>
      </c>
      <c r="AH107" s="9">
        <f t="shared" si="35"/>
        <v>3</v>
      </c>
      <c r="AI107" s="10" t="s">
        <v>465</v>
      </c>
      <c r="AJ107" s="10">
        <v>2</v>
      </c>
      <c r="AK107" s="10">
        <v>1</v>
      </c>
      <c r="AL107" s="10">
        <v>0</v>
      </c>
      <c r="AM107" s="10">
        <v>0</v>
      </c>
      <c r="AN107" s="10">
        <v>1</v>
      </c>
      <c r="AO107" s="10">
        <v>0</v>
      </c>
      <c r="AP107" s="10">
        <v>0</v>
      </c>
      <c r="AQ107" s="85">
        <v>4</v>
      </c>
      <c r="AR107" s="10">
        <v>4</v>
      </c>
      <c r="AS107" s="10">
        <v>0</v>
      </c>
      <c r="AT107" s="10">
        <v>4</v>
      </c>
      <c r="AU107" s="10">
        <v>6</v>
      </c>
      <c r="AV107" s="10">
        <v>2</v>
      </c>
      <c r="AW107" s="10">
        <v>0</v>
      </c>
      <c r="AX107" s="10">
        <v>0</v>
      </c>
      <c r="AY107" s="10">
        <v>8</v>
      </c>
      <c r="AZ107" s="10">
        <v>3</v>
      </c>
      <c r="BA107" s="10">
        <f t="shared" si="31"/>
        <v>1</v>
      </c>
      <c r="BB107" s="18">
        <v>1</v>
      </c>
      <c r="BC107" s="18"/>
    </row>
    <row r="108" spans="1:55" ht="15" customHeight="1">
      <c r="A108" s="10" t="s">
        <v>466</v>
      </c>
      <c r="B108" s="10">
        <v>132</v>
      </c>
      <c r="C108" s="10">
        <v>61</v>
      </c>
      <c r="D108" s="10">
        <v>12</v>
      </c>
      <c r="E108" s="10">
        <v>8</v>
      </c>
      <c r="F108" s="10">
        <v>0</v>
      </c>
      <c r="G108" s="10">
        <v>0</v>
      </c>
      <c r="H108" s="10">
        <v>35</v>
      </c>
      <c r="I108" s="10">
        <v>19</v>
      </c>
      <c r="J108" s="10">
        <v>21</v>
      </c>
      <c r="K108" s="10">
        <v>14</v>
      </c>
      <c r="L108" s="10">
        <v>0</v>
      </c>
      <c r="M108" s="10">
        <v>0</v>
      </c>
      <c r="N108" s="10">
        <v>23</v>
      </c>
      <c r="O108" s="10">
        <v>7</v>
      </c>
      <c r="P108" s="9">
        <f t="shared" si="32"/>
        <v>223</v>
      </c>
      <c r="Q108" s="9">
        <f t="shared" si="33"/>
        <v>109</v>
      </c>
      <c r="R108" s="10" t="s">
        <v>466</v>
      </c>
      <c r="S108" s="10">
        <v>22</v>
      </c>
      <c r="T108" s="10">
        <v>7</v>
      </c>
      <c r="U108" s="10">
        <v>0</v>
      </c>
      <c r="V108" s="10">
        <v>0</v>
      </c>
      <c r="W108" s="10">
        <v>0</v>
      </c>
      <c r="X108" s="10">
        <v>0</v>
      </c>
      <c r="Y108" s="10">
        <v>1</v>
      </c>
      <c r="Z108" s="10">
        <v>1</v>
      </c>
      <c r="AA108" s="10">
        <v>11</v>
      </c>
      <c r="AB108" s="10">
        <v>6</v>
      </c>
      <c r="AC108" s="10">
        <v>0</v>
      </c>
      <c r="AD108" s="10">
        <v>0</v>
      </c>
      <c r="AE108" s="10">
        <v>9</v>
      </c>
      <c r="AF108" s="10">
        <v>2</v>
      </c>
      <c r="AG108" s="9">
        <f t="shared" si="34"/>
        <v>43</v>
      </c>
      <c r="AH108" s="9">
        <f t="shared" si="35"/>
        <v>16</v>
      </c>
      <c r="AI108" s="10" t="s">
        <v>466</v>
      </c>
      <c r="AJ108" s="10">
        <v>3</v>
      </c>
      <c r="AK108" s="10">
        <v>1</v>
      </c>
      <c r="AL108" s="10">
        <v>0</v>
      </c>
      <c r="AM108" s="10">
        <v>1</v>
      </c>
      <c r="AN108" s="10">
        <v>1</v>
      </c>
      <c r="AO108" s="10">
        <v>0</v>
      </c>
      <c r="AP108" s="10">
        <v>1</v>
      </c>
      <c r="AQ108" s="85">
        <v>7</v>
      </c>
      <c r="AR108" s="10">
        <v>2</v>
      </c>
      <c r="AS108" s="10">
        <v>2</v>
      </c>
      <c r="AT108" s="10">
        <v>4</v>
      </c>
      <c r="AU108" s="10">
        <v>10</v>
      </c>
      <c r="AV108" s="10">
        <v>0</v>
      </c>
      <c r="AW108" s="10">
        <v>0</v>
      </c>
      <c r="AX108" s="10">
        <v>0</v>
      </c>
      <c r="AY108" s="10">
        <v>10</v>
      </c>
      <c r="AZ108" s="10">
        <v>5</v>
      </c>
      <c r="BA108" s="10">
        <f t="shared" si="31"/>
        <v>1</v>
      </c>
      <c r="BB108" s="18">
        <v>1</v>
      </c>
      <c r="BC108" s="18"/>
    </row>
    <row r="109" spans="1:55" ht="15" customHeight="1">
      <c r="A109" s="10" t="s">
        <v>467</v>
      </c>
      <c r="B109" s="10">
        <v>528</v>
      </c>
      <c r="C109" s="10">
        <v>274</v>
      </c>
      <c r="D109" s="10">
        <v>72</v>
      </c>
      <c r="E109" s="10">
        <v>60</v>
      </c>
      <c r="F109" s="10">
        <v>46</v>
      </c>
      <c r="G109" s="10">
        <v>6</v>
      </c>
      <c r="H109" s="10">
        <v>181</v>
      </c>
      <c r="I109" s="10">
        <v>86</v>
      </c>
      <c r="J109" s="10">
        <v>144</v>
      </c>
      <c r="K109" s="10">
        <v>114</v>
      </c>
      <c r="L109" s="10">
        <v>64</v>
      </c>
      <c r="M109" s="10">
        <v>12</v>
      </c>
      <c r="N109" s="10">
        <v>215</v>
      </c>
      <c r="O109" s="10">
        <v>88</v>
      </c>
      <c r="P109" s="9">
        <f t="shared" si="32"/>
        <v>1250</v>
      </c>
      <c r="Q109" s="9">
        <f t="shared" si="33"/>
        <v>640</v>
      </c>
      <c r="R109" s="10" t="s">
        <v>467</v>
      </c>
      <c r="S109" s="10">
        <v>94</v>
      </c>
      <c r="T109" s="10">
        <v>47</v>
      </c>
      <c r="U109" s="10">
        <v>2</v>
      </c>
      <c r="V109" s="10">
        <v>1</v>
      </c>
      <c r="W109" s="10">
        <v>1</v>
      </c>
      <c r="X109" s="10">
        <v>0</v>
      </c>
      <c r="Y109" s="10">
        <v>15</v>
      </c>
      <c r="Z109" s="10">
        <v>6</v>
      </c>
      <c r="AA109" s="10">
        <v>68</v>
      </c>
      <c r="AB109" s="10">
        <v>56</v>
      </c>
      <c r="AC109" s="10">
        <v>28</v>
      </c>
      <c r="AD109" s="10">
        <v>7</v>
      </c>
      <c r="AE109" s="10">
        <v>110</v>
      </c>
      <c r="AF109" s="10">
        <v>45</v>
      </c>
      <c r="AG109" s="9">
        <f t="shared" si="34"/>
        <v>318</v>
      </c>
      <c r="AH109" s="9">
        <f t="shared" si="35"/>
        <v>162</v>
      </c>
      <c r="AI109" s="10" t="s">
        <v>467</v>
      </c>
      <c r="AJ109" s="10">
        <v>12</v>
      </c>
      <c r="AK109" s="10">
        <v>2</v>
      </c>
      <c r="AL109" s="10">
        <v>1</v>
      </c>
      <c r="AM109" s="10">
        <v>4</v>
      </c>
      <c r="AN109" s="10">
        <v>3</v>
      </c>
      <c r="AO109" s="10">
        <v>2</v>
      </c>
      <c r="AP109" s="10">
        <v>5</v>
      </c>
      <c r="AQ109" s="85">
        <v>29</v>
      </c>
      <c r="AR109" s="10">
        <v>31</v>
      </c>
      <c r="AS109" s="10">
        <v>0</v>
      </c>
      <c r="AT109" s="10">
        <v>31</v>
      </c>
      <c r="AU109" s="10">
        <v>59</v>
      </c>
      <c r="AV109" s="10">
        <v>0</v>
      </c>
      <c r="AW109" s="10">
        <v>0</v>
      </c>
      <c r="AX109" s="10">
        <v>0</v>
      </c>
      <c r="AY109" s="10">
        <v>59</v>
      </c>
      <c r="AZ109" s="10">
        <v>26</v>
      </c>
      <c r="BA109" s="10">
        <f t="shared" si="31"/>
        <v>1</v>
      </c>
      <c r="BB109" s="18">
        <v>1</v>
      </c>
      <c r="BC109" s="18"/>
    </row>
    <row r="110" spans="1:55" ht="15" customHeight="1">
      <c r="A110" s="10" t="s">
        <v>468</v>
      </c>
      <c r="B110" s="10">
        <v>95</v>
      </c>
      <c r="C110" s="10">
        <v>34</v>
      </c>
      <c r="D110" s="10">
        <v>29</v>
      </c>
      <c r="E110" s="10">
        <v>16</v>
      </c>
      <c r="F110" s="10">
        <v>0</v>
      </c>
      <c r="G110" s="10">
        <v>0</v>
      </c>
      <c r="H110" s="10">
        <v>29</v>
      </c>
      <c r="I110" s="10">
        <v>5</v>
      </c>
      <c r="J110" s="10">
        <v>41</v>
      </c>
      <c r="K110" s="10">
        <v>25</v>
      </c>
      <c r="L110" s="10">
        <v>0</v>
      </c>
      <c r="M110" s="10">
        <v>0</v>
      </c>
      <c r="N110" s="10">
        <v>44</v>
      </c>
      <c r="O110" s="10">
        <v>19</v>
      </c>
      <c r="P110" s="9">
        <f t="shared" si="32"/>
        <v>238</v>
      </c>
      <c r="Q110" s="9">
        <f t="shared" si="33"/>
        <v>99</v>
      </c>
      <c r="R110" s="10" t="s">
        <v>468</v>
      </c>
      <c r="S110" s="10">
        <v>1</v>
      </c>
      <c r="T110" s="10">
        <v>1</v>
      </c>
      <c r="U110" s="10">
        <v>6</v>
      </c>
      <c r="V110" s="10">
        <v>4</v>
      </c>
      <c r="W110" s="10">
        <v>0</v>
      </c>
      <c r="X110" s="10">
        <v>0</v>
      </c>
      <c r="Y110" s="10">
        <v>3</v>
      </c>
      <c r="Z110" s="10">
        <v>1</v>
      </c>
      <c r="AA110" s="10">
        <v>41</v>
      </c>
      <c r="AB110" s="10">
        <v>11</v>
      </c>
      <c r="AC110" s="10">
        <v>0</v>
      </c>
      <c r="AD110" s="10">
        <v>0</v>
      </c>
      <c r="AE110" s="10">
        <v>17</v>
      </c>
      <c r="AF110" s="10">
        <v>10</v>
      </c>
      <c r="AG110" s="9">
        <f t="shared" si="34"/>
        <v>68</v>
      </c>
      <c r="AH110" s="9">
        <f t="shared" si="35"/>
        <v>27</v>
      </c>
      <c r="AI110" s="10" t="s">
        <v>468</v>
      </c>
      <c r="AJ110" s="10">
        <v>2</v>
      </c>
      <c r="AK110" s="10">
        <v>1</v>
      </c>
      <c r="AL110" s="10">
        <v>0</v>
      </c>
      <c r="AM110" s="10">
        <v>1</v>
      </c>
      <c r="AN110" s="10">
        <v>1</v>
      </c>
      <c r="AO110" s="10">
        <v>0</v>
      </c>
      <c r="AP110" s="10">
        <v>1</v>
      </c>
      <c r="AQ110" s="85">
        <v>6</v>
      </c>
      <c r="AR110" s="10">
        <v>6</v>
      </c>
      <c r="AS110" s="10">
        <v>0</v>
      </c>
      <c r="AT110" s="10">
        <v>6</v>
      </c>
      <c r="AU110" s="10">
        <v>13</v>
      </c>
      <c r="AV110" s="10">
        <v>1</v>
      </c>
      <c r="AW110" s="10">
        <v>0</v>
      </c>
      <c r="AX110" s="10">
        <v>1</v>
      </c>
      <c r="AY110" s="10">
        <v>15</v>
      </c>
      <c r="AZ110" s="10">
        <v>6</v>
      </c>
      <c r="BA110" s="10">
        <f t="shared" si="31"/>
        <v>1</v>
      </c>
      <c r="BB110" s="18">
        <v>1</v>
      </c>
      <c r="BC110" s="18"/>
    </row>
    <row r="111" spans="1:55" ht="15" customHeight="1">
      <c r="A111" s="10" t="s">
        <v>469</v>
      </c>
      <c r="B111" s="10">
        <v>113</v>
      </c>
      <c r="C111" s="10">
        <v>52</v>
      </c>
      <c r="D111" s="10">
        <v>28</v>
      </c>
      <c r="E111" s="10">
        <v>14</v>
      </c>
      <c r="F111" s="10">
        <v>0</v>
      </c>
      <c r="G111" s="10">
        <v>0</v>
      </c>
      <c r="H111" s="10">
        <v>26</v>
      </c>
      <c r="I111" s="10">
        <v>6</v>
      </c>
      <c r="J111" s="10">
        <v>27</v>
      </c>
      <c r="K111" s="10">
        <v>10</v>
      </c>
      <c r="L111" s="10">
        <v>0</v>
      </c>
      <c r="M111" s="10">
        <v>0</v>
      </c>
      <c r="N111" s="10">
        <v>24</v>
      </c>
      <c r="O111" s="10">
        <v>6</v>
      </c>
      <c r="P111" s="9">
        <f t="shared" si="32"/>
        <v>218</v>
      </c>
      <c r="Q111" s="9">
        <f t="shared" si="33"/>
        <v>88</v>
      </c>
      <c r="R111" s="10" t="s">
        <v>469</v>
      </c>
      <c r="S111" s="10">
        <v>8</v>
      </c>
      <c r="T111" s="10">
        <v>1</v>
      </c>
      <c r="U111" s="10">
        <v>0</v>
      </c>
      <c r="V111" s="10">
        <v>0</v>
      </c>
      <c r="W111" s="10">
        <v>0</v>
      </c>
      <c r="X111" s="10">
        <v>0</v>
      </c>
      <c r="Y111" s="10">
        <v>1</v>
      </c>
      <c r="Z111" s="10">
        <v>0</v>
      </c>
      <c r="AA111" s="10">
        <v>12</v>
      </c>
      <c r="AB111" s="10">
        <v>5</v>
      </c>
      <c r="AC111" s="10">
        <v>0</v>
      </c>
      <c r="AD111" s="10">
        <v>0</v>
      </c>
      <c r="AE111" s="10">
        <v>12</v>
      </c>
      <c r="AF111" s="10">
        <v>2</v>
      </c>
      <c r="AG111" s="9">
        <f t="shared" si="34"/>
        <v>33</v>
      </c>
      <c r="AH111" s="9">
        <f t="shared" si="35"/>
        <v>8</v>
      </c>
      <c r="AI111" s="10" t="s">
        <v>469</v>
      </c>
      <c r="AJ111" s="10">
        <v>3</v>
      </c>
      <c r="AK111" s="10">
        <v>1</v>
      </c>
      <c r="AL111" s="10">
        <v>0</v>
      </c>
      <c r="AM111" s="10">
        <v>1</v>
      </c>
      <c r="AN111" s="10">
        <v>1</v>
      </c>
      <c r="AO111" s="10">
        <v>0</v>
      </c>
      <c r="AP111" s="10">
        <v>1</v>
      </c>
      <c r="AQ111" s="85">
        <v>7</v>
      </c>
      <c r="AR111" s="10">
        <v>0</v>
      </c>
      <c r="AS111" s="10">
        <v>6</v>
      </c>
      <c r="AT111" s="10">
        <v>6</v>
      </c>
      <c r="AU111" s="10">
        <v>11</v>
      </c>
      <c r="AV111" s="10">
        <v>2</v>
      </c>
      <c r="AW111" s="10">
        <v>0</v>
      </c>
      <c r="AX111" s="10">
        <v>0</v>
      </c>
      <c r="AY111" s="10">
        <v>13</v>
      </c>
      <c r="AZ111" s="10">
        <v>4</v>
      </c>
      <c r="BA111" s="10">
        <f t="shared" si="31"/>
        <v>1</v>
      </c>
      <c r="BB111" s="18">
        <v>1</v>
      </c>
      <c r="BC111" s="18"/>
    </row>
    <row r="112" spans="1:55" ht="15" customHeight="1">
      <c r="A112" s="10" t="s">
        <v>68</v>
      </c>
      <c r="B112" s="10">
        <v>351</v>
      </c>
      <c r="C112" s="10">
        <v>127</v>
      </c>
      <c r="D112" s="10">
        <v>122</v>
      </c>
      <c r="E112" s="10">
        <v>55</v>
      </c>
      <c r="F112" s="10">
        <v>5</v>
      </c>
      <c r="G112" s="10">
        <v>2</v>
      </c>
      <c r="H112" s="10">
        <v>69</v>
      </c>
      <c r="I112" s="10">
        <v>13</v>
      </c>
      <c r="J112" s="10">
        <v>219</v>
      </c>
      <c r="K112" s="10">
        <v>96</v>
      </c>
      <c r="L112" s="10">
        <v>2</v>
      </c>
      <c r="M112" s="10">
        <v>0</v>
      </c>
      <c r="N112" s="10">
        <v>37</v>
      </c>
      <c r="O112" s="10">
        <v>9</v>
      </c>
      <c r="P112" s="9">
        <f t="shared" si="32"/>
        <v>805</v>
      </c>
      <c r="Q112" s="9">
        <f t="shared" si="33"/>
        <v>302</v>
      </c>
      <c r="R112" s="10" t="s">
        <v>68</v>
      </c>
      <c r="S112" s="10">
        <v>8</v>
      </c>
      <c r="T112" s="10">
        <v>5</v>
      </c>
      <c r="U112" s="10">
        <v>7</v>
      </c>
      <c r="V112" s="10">
        <v>3</v>
      </c>
      <c r="W112" s="10">
        <v>0</v>
      </c>
      <c r="X112" s="10">
        <v>0</v>
      </c>
      <c r="Y112" s="10">
        <v>4</v>
      </c>
      <c r="Z112" s="10">
        <v>0</v>
      </c>
      <c r="AA112" s="10">
        <v>87</v>
      </c>
      <c r="AB112" s="10">
        <v>33</v>
      </c>
      <c r="AC112" s="10">
        <v>0</v>
      </c>
      <c r="AD112" s="10">
        <v>0</v>
      </c>
      <c r="AE112" s="10">
        <v>22</v>
      </c>
      <c r="AF112" s="10">
        <v>3</v>
      </c>
      <c r="AG112" s="9">
        <f t="shared" si="34"/>
        <v>128</v>
      </c>
      <c r="AH112" s="9">
        <f t="shared" si="35"/>
        <v>44</v>
      </c>
      <c r="AI112" s="10" t="s">
        <v>68</v>
      </c>
      <c r="AJ112" s="10">
        <v>6</v>
      </c>
      <c r="AK112" s="10">
        <v>2</v>
      </c>
      <c r="AL112" s="10">
        <v>1</v>
      </c>
      <c r="AM112" s="10">
        <v>2</v>
      </c>
      <c r="AN112" s="10">
        <v>3</v>
      </c>
      <c r="AO112" s="10">
        <v>1</v>
      </c>
      <c r="AP112" s="10">
        <v>1</v>
      </c>
      <c r="AQ112" s="85">
        <v>16</v>
      </c>
      <c r="AR112" s="10">
        <v>16</v>
      </c>
      <c r="AS112" s="10">
        <v>0</v>
      </c>
      <c r="AT112" s="10">
        <v>16</v>
      </c>
      <c r="AU112" s="10">
        <v>22</v>
      </c>
      <c r="AV112" s="10">
        <v>4</v>
      </c>
      <c r="AW112" s="10">
        <v>0</v>
      </c>
      <c r="AX112" s="10">
        <v>0</v>
      </c>
      <c r="AY112" s="10">
        <v>26</v>
      </c>
      <c r="AZ112" s="10">
        <v>21</v>
      </c>
      <c r="BA112" s="10">
        <f t="shared" si="31"/>
        <v>1</v>
      </c>
      <c r="BB112" s="18">
        <v>1</v>
      </c>
      <c r="BC112" s="18"/>
    </row>
    <row r="113" spans="1:55" ht="15" customHeight="1">
      <c r="A113" s="10" t="s">
        <v>470</v>
      </c>
      <c r="B113" s="10">
        <v>161</v>
      </c>
      <c r="C113" s="10">
        <v>79</v>
      </c>
      <c r="D113" s="10">
        <v>52</v>
      </c>
      <c r="E113" s="10">
        <v>26</v>
      </c>
      <c r="F113" s="10">
        <v>0</v>
      </c>
      <c r="G113" s="10">
        <v>0</v>
      </c>
      <c r="H113" s="10">
        <v>54</v>
      </c>
      <c r="I113" s="10">
        <v>19</v>
      </c>
      <c r="J113" s="10">
        <v>43</v>
      </c>
      <c r="K113" s="10">
        <v>26</v>
      </c>
      <c r="L113" s="10">
        <v>0</v>
      </c>
      <c r="M113" s="10">
        <v>0</v>
      </c>
      <c r="N113" s="10">
        <v>22</v>
      </c>
      <c r="O113" s="10">
        <v>5</v>
      </c>
      <c r="P113" s="9">
        <f t="shared" si="32"/>
        <v>332</v>
      </c>
      <c r="Q113" s="9">
        <f t="shared" si="33"/>
        <v>155</v>
      </c>
      <c r="R113" s="10" t="s">
        <v>470</v>
      </c>
      <c r="S113" s="10">
        <v>15</v>
      </c>
      <c r="T113" s="10">
        <v>5</v>
      </c>
      <c r="U113" s="10">
        <v>6</v>
      </c>
      <c r="V113" s="10">
        <v>3</v>
      </c>
      <c r="W113" s="10">
        <v>0</v>
      </c>
      <c r="X113" s="10">
        <v>0</v>
      </c>
      <c r="Y113" s="10">
        <v>7</v>
      </c>
      <c r="Z113" s="10">
        <v>2</v>
      </c>
      <c r="AA113" s="10">
        <v>6</v>
      </c>
      <c r="AB113" s="10">
        <v>4</v>
      </c>
      <c r="AC113" s="10">
        <v>0</v>
      </c>
      <c r="AD113" s="10">
        <v>0</v>
      </c>
      <c r="AE113" s="10">
        <v>6</v>
      </c>
      <c r="AF113" s="10">
        <v>1</v>
      </c>
      <c r="AG113" s="9">
        <f t="shared" si="34"/>
        <v>40</v>
      </c>
      <c r="AH113" s="9">
        <f t="shared" si="35"/>
        <v>15</v>
      </c>
      <c r="AI113" s="10" t="s">
        <v>470</v>
      </c>
      <c r="AJ113" s="10">
        <v>3</v>
      </c>
      <c r="AK113" s="10">
        <v>1</v>
      </c>
      <c r="AL113" s="10">
        <v>0</v>
      </c>
      <c r="AM113" s="10">
        <v>1</v>
      </c>
      <c r="AN113" s="10">
        <v>1</v>
      </c>
      <c r="AO113" s="10">
        <v>0</v>
      </c>
      <c r="AP113" s="10">
        <v>1</v>
      </c>
      <c r="AQ113" s="85">
        <v>7</v>
      </c>
      <c r="AR113" s="10">
        <v>6</v>
      </c>
      <c r="AS113" s="10">
        <v>0</v>
      </c>
      <c r="AT113" s="10">
        <v>6</v>
      </c>
      <c r="AU113" s="10">
        <v>14</v>
      </c>
      <c r="AV113" s="10">
        <v>0</v>
      </c>
      <c r="AW113" s="10">
        <v>0</v>
      </c>
      <c r="AX113" s="10">
        <v>0</v>
      </c>
      <c r="AY113" s="10">
        <v>14</v>
      </c>
      <c r="AZ113" s="10">
        <v>3</v>
      </c>
      <c r="BA113" s="10">
        <f t="shared" si="31"/>
        <v>1</v>
      </c>
      <c r="BB113" s="18">
        <v>1</v>
      </c>
      <c r="BC113" s="18"/>
    </row>
    <row r="114" spans="1:55" ht="15" customHeight="1">
      <c r="A114" s="10" t="s">
        <v>471</v>
      </c>
      <c r="B114" s="10">
        <v>22</v>
      </c>
      <c r="C114" s="10">
        <v>6</v>
      </c>
      <c r="D114" s="10">
        <v>4</v>
      </c>
      <c r="E114" s="10">
        <v>1</v>
      </c>
      <c r="F114" s="10">
        <v>0</v>
      </c>
      <c r="G114" s="10">
        <v>0</v>
      </c>
      <c r="H114" s="10">
        <v>5</v>
      </c>
      <c r="I114" s="10">
        <v>0</v>
      </c>
      <c r="J114" s="10">
        <v>5</v>
      </c>
      <c r="K114" s="10">
        <v>2</v>
      </c>
      <c r="L114" s="10">
        <v>0</v>
      </c>
      <c r="M114" s="10">
        <v>0</v>
      </c>
      <c r="N114" s="10">
        <v>3</v>
      </c>
      <c r="O114" s="10">
        <v>1</v>
      </c>
      <c r="P114" s="9">
        <f t="shared" si="32"/>
        <v>39</v>
      </c>
      <c r="Q114" s="9">
        <f t="shared" si="33"/>
        <v>10</v>
      </c>
      <c r="R114" s="10" t="s">
        <v>471</v>
      </c>
      <c r="S114" s="10">
        <v>1</v>
      </c>
      <c r="T114" s="10">
        <v>0</v>
      </c>
      <c r="U114" s="10">
        <v>1</v>
      </c>
      <c r="V114" s="10">
        <v>0</v>
      </c>
      <c r="W114" s="10">
        <v>0</v>
      </c>
      <c r="X114" s="10">
        <v>0</v>
      </c>
      <c r="Y114" s="10">
        <v>1</v>
      </c>
      <c r="Z114" s="10">
        <v>0</v>
      </c>
      <c r="AA114" s="10">
        <v>5</v>
      </c>
      <c r="AB114" s="10">
        <v>2</v>
      </c>
      <c r="AC114" s="10">
        <v>0</v>
      </c>
      <c r="AD114" s="10">
        <v>0</v>
      </c>
      <c r="AE114" s="10">
        <v>1</v>
      </c>
      <c r="AF114" s="10">
        <v>0</v>
      </c>
      <c r="AG114" s="9">
        <f t="shared" si="34"/>
        <v>9</v>
      </c>
      <c r="AH114" s="9">
        <f t="shared" si="35"/>
        <v>2</v>
      </c>
      <c r="AI114" s="10" t="s">
        <v>471</v>
      </c>
      <c r="AJ114" s="10">
        <v>1</v>
      </c>
      <c r="AK114" s="10">
        <v>1</v>
      </c>
      <c r="AL114" s="10">
        <v>0</v>
      </c>
      <c r="AM114" s="10">
        <v>1</v>
      </c>
      <c r="AN114" s="10">
        <v>1</v>
      </c>
      <c r="AO114" s="10">
        <v>0</v>
      </c>
      <c r="AP114" s="10">
        <v>1</v>
      </c>
      <c r="AQ114" s="85">
        <v>5</v>
      </c>
      <c r="AR114" s="10">
        <v>3</v>
      </c>
      <c r="AS114" s="10">
        <v>1</v>
      </c>
      <c r="AT114" s="10">
        <v>4</v>
      </c>
      <c r="AU114" s="10">
        <v>8</v>
      </c>
      <c r="AV114" s="10">
        <v>0</v>
      </c>
      <c r="AW114" s="10">
        <v>1</v>
      </c>
      <c r="AX114" s="10">
        <v>0</v>
      </c>
      <c r="AY114" s="10">
        <v>9</v>
      </c>
      <c r="AZ114" s="10">
        <v>1</v>
      </c>
      <c r="BA114" s="10">
        <f t="shared" si="31"/>
        <v>1</v>
      </c>
      <c r="BB114" s="18">
        <v>1</v>
      </c>
      <c r="BC114" s="18"/>
    </row>
    <row r="115" spans="1:55" ht="15" customHeight="1">
      <c r="A115" s="177" t="s">
        <v>72</v>
      </c>
      <c r="B115" s="10">
        <v>208</v>
      </c>
      <c r="C115" s="10">
        <v>74</v>
      </c>
      <c r="D115" s="10">
        <v>62</v>
      </c>
      <c r="E115" s="10">
        <v>28</v>
      </c>
      <c r="F115" s="10">
        <v>11</v>
      </c>
      <c r="G115" s="10">
        <v>4</v>
      </c>
      <c r="H115" s="10">
        <v>66</v>
      </c>
      <c r="I115" s="10">
        <v>30</v>
      </c>
      <c r="J115" s="10">
        <v>114</v>
      </c>
      <c r="K115" s="10">
        <v>52</v>
      </c>
      <c r="L115" s="10">
        <v>8</v>
      </c>
      <c r="M115" s="10">
        <v>1</v>
      </c>
      <c r="N115" s="10">
        <v>118</v>
      </c>
      <c r="O115" s="10">
        <v>36</v>
      </c>
      <c r="P115" s="9">
        <f t="shared" si="32"/>
        <v>587</v>
      </c>
      <c r="Q115" s="9">
        <f t="shared" si="33"/>
        <v>225</v>
      </c>
      <c r="R115" s="177" t="s">
        <v>72</v>
      </c>
      <c r="S115" s="10">
        <v>24</v>
      </c>
      <c r="T115" s="10">
        <v>8</v>
      </c>
      <c r="U115" s="10">
        <v>1</v>
      </c>
      <c r="V115" s="10">
        <v>0</v>
      </c>
      <c r="W115" s="10">
        <v>0</v>
      </c>
      <c r="X115" s="10">
        <v>0</v>
      </c>
      <c r="Y115" s="10">
        <v>18</v>
      </c>
      <c r="Z115" s="10">
        <v>8</v>
      </c>
      <c r="AA115" s="10">
        <v>36</v>
      </c>
      <c r="AB115" s="10">
        <v>12</v>
      </c>
      <c r="AC115" s="10">
        <v>0</v>
      </c>
      <c r="AD115" s="10">
        <v>0</v>
      </c>
      <c r="AE115" s="10">
        <v>28</v>
      </c>
      <c r="AF115" s="10">
        <v>10</v>
      </c>
      <c r="AG115" s="9">
        <f t="shared" si="34"/>
        <v>107</v>
      </c>
      <c r="AH115" s="9">
        <f t="shared" si="35"/>
        <v>38</v>
      </c>
      <c r="AI115" s="177" t="s">
        <v>72</v>
      </c>
      <c r="AJ115" s="10">
        <v>5</v>
      </c>
      <c r="AK115" s="10">
        <v>1</v>
      </c>
      <c r="AL115" s="10">
        <v>1</v>
      </c>
      <c r="AM115" s="10">
        <v>1</v>
      </c>
      <c r="AN115" s="10">
        <v>2</v>
      </c>
      <c r="AO115" s="10">
        <v>1</v>
      </c>
      <c r="AP115" s="10">
        <v>2</v>
      </c>
      <c r="AQ115" s="85">
        <v>13</v>
      </c>
      <c r="AR115" s="10">
        <v>10</v>
      </c>
      <c r="AS115" s="10">
        <v>1</v>
      </c>
      <c r="AT115" s="10">
        <v>11</v>
      </c>
      <c r="AU115" s="10">
        <v>17</v>
      </c>
      <c r="AV115" s="10">
        <v>4</v>
      </c>
      <c r="AW115" s="10">
        <v>0</v>
      </c>
      <c r="AX115" s="10">
        <v>1</v>
      </c>
      <c r="AY115" s="10">
        <v>22</v>
      </c>
      <c r="AZ115" s="10">
        <v>7</v>
      </c>
      <c r="BA115" s="10">
        <f t="shared" si="31"/>
        <v>1</v>
      </c>
      <c r="BB115" s="18">
        <v>1</v>
      </c>
      <c r="BC115" s="18"/>
    </row>
    <row r="116" spans="1:55" ht="15" customHeight="1">
      <c r="A116" s="10" t="s">
        <v>472</v>
      </c>
      <c r="B116" s="10">
        <v>47</v>
      </c>
      <c r="C116" s="10">
        <v>16</v>
      </c>
      <c r="D116" s="10">
        <v>0</v>
      </c>
      <c r="E116" s="10">
        <v>0</v>
      </c>
      <c r="F116" s="10">
        <v>0</v>
      </c>
      <c r="G116" s="10">
        <v>0</v>
      </c>
      <c r="H116" s="10">
        <v>33</v>
      </c>
      <c r="I116" s="10">
        <v>12</v>
      </c>
      <c r="J116" s="10">
        <v>10</v>
      </c>
      <c r="K116" s="10">
        <v>4</v>
      </c>
      <c r="L116" s="10">
        <v>0</v>
      </c>
      <c r="M116" s="10">
        <v>0</v>
      </c>
      <c r="N116" s="10">
        <v>10</v>
      </c>
      <c r="O116" s="10">
        <v>3</v>
      </c>
      <c r="P116" s="9">
        <f t="shared" si="32"/>
        <v>100</v>
      </c>
      <c r="Q116" s="9">
        <f t="shared" si="33"/>
        <v>35</v>
      </c>
      <c r="R116" s="10" t="s">
        <v>472</v>
      </c>
      <c r="S116" s="10">
        <v>6</v>
      </c>
      <c r="T116" s="10">
        <v>2</v>
      </c>
      <c r="U116" s="10">
        <v>0</v>
      </c>
      <c r="V116" s="10">
        <v>0</v>
      </c>
      <c r="W116" s="10">
        <v>0</v>
      </c>
      <c r="X116" s="10">
        <v>0</v>
      </c>
      <c r="Y116" s="10">
        <v>3</v>
      </c>
      <c r="Z116" s="10">
        <v>2</v>
      </c>
      <c r="AA116" s="10">
        <v>5</v>
      </c>
      <c r="AB116" s="10">
        <v>2</v>
      </c>
      <c r="AC116" s="10">
        <v>0</v>
      </c>
      <c r="AD116" s="10">
        <v>0</v>
      </c>
      <c r="AE116" s="10">
        <v>6</v>
      </c>
      <c r="AF116" s="10">
        <v>1</v>
      </c>
      <c r="AG116" s="9">
        <f t="shared" si="34"/>
        <v>20</v>
      </c>
      <c r="AH116" s="9">
        <f t="shared" si="35"/>
        <v>7</v>
      </c>
      <c r="AI116" s="10" t="s">
        <v>472</v>
      </c>
      <c r="AJ116" s="10">
        <v>2</v>
      </c>
      <c r="AK116" s="10">
        <v>0</v>
      </c>
      <c r="AL116" s="10">
        <v>0</v>
      </c>
      <c r="AM116" s="10">
        <v>1</v>
      </c>
      <c r="AN116" s="10">
        <v>1</v>
      </c>
      <c r="AO116" s="10">
        <v>0</v>
      </c>
      <c r="AP116" s="10">
        <v>1</v>
      </c>
      <c r="AQ116" s="85">
        <v>5</v>
      </c>
      <c r="AR116" s="10">
        <v>4</v>
      </c>
      <c r="AS116" s="10">
        <v>0</v>
      </c>
      <c r="AT116" s="10">
        <v>4</v>
      </c>
      <c r="AU116" s="10">
        <v>13</v>
      </c>
      <c r="AV116" s="10">
        <v>0</v>
      </c>
      <c r="AW116" s="10">
        <v>0</v>
      </c>
      <c r="AX116" s="10">
        <v>0</v>
      </c>
      <c r="AY116" s="10">
        <v>13</v>
      </c>
      <c r="AZ116" s="10">
        <v>3</v>
      </c>
      <c r="BA116" s="10">
        <f t="shared" si="31"/>
        <v>1</v>
      </c>
      <c r="BB116" s="18">
        <v>1</v>
      </c>
      <c r="BC116" s="18"/>
    </row>
    <row r="117" spans="1:55" ht="1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9">
        <f t="shared" si="32"/>
        <v>0</v>
      </c>
      <c r="Q117" s="9">
        <f t="shared" si="33"/>
        <v>0</v>
      </c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9">
        <f t="shared" si="34"/>
        <v>0</v>
      </c>
      <c r="AH117" s="9">
        <f t="shared" si="35"/>
        <v>0</v>
      </c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8"/>
      <c r="BC117" s="18"/>
    </row>
    <row r="118" spans="1:55" ht="1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9">
        <f t="shared" si="32"/>
        <v>0</v>
      </c>
      <c r="Q118" s="9">
        <f t="shared" si="33"/>
        <v>0</v>
      </c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9">
        <f t="shared" si="34"/>
        <v>0</v>
      </c>
      <c r="AH118" s="9">
        <f t="shared" si="35"/>
        <v>0</v>
      </c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8"/>
      <c r="BC118" s="18"/>
    </row>
    <row r="119" spans="1:55" ht="1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9">
        <f t="shared" si="32"/>
        <v>0</v>
      </c>
      <c r="Q119" s="9">
        <f t="shared" si="33"/>
        <v>0</v>
      </c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9">
        <f t="shared" si="34"/>
        <v>0</v>
      </c>
      <c r="AH119" s="9">
        <f t="shared" si="35"/>
        <v>0</v>
      </c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8"/>
      <c r="BC119" s="18"/>
    </row>
    <row r="120" spans="1:55" ht="1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9">
        <f t="shared" si="32"/>
        <v>0</v>
      </c>
      <c r="Q120" s="9">
        <f t="shared" si="33"/>
        <v>0</v>
      </c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9">
        <f t="shared" si="34"/>
        <v>0</v>
      </c>
      <c r="AH120" s="9">
        <f t="shared" si="35"/>
        <v>0</v>
      </c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8"/>
      <c r="BC120" s="18"/>
    </row>
    <row r="121" spans="1:55" ht="1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9">
        <f t="shared" si="32"/>
        <v>0</v>
      </c>
      <c r="Q121" s="9">
        <f t="shared" si="33"/>
        <v>0</v>
      </c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9">
        <f t="shared" si="34"/>
        <v>0</v>
      </c>
      <c r="AH121" s="9">
        <f t="shared" si="35"/>
        <v>0</v>
      </c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8"/>
      <c r="BC121" s="18"/>
    </row>
    <row r="122" spans="1:55" ht="1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39">
        <f t="shared" si="32"/>
        <v>0</v>
      </c>
      <c r="Q122" s="39">
        <f t="shared" si="33"/>
        <v>0</v>
      </c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39">
        <f t="shared" si="34"/>
        <v>0</v>
      </c>
      <c r="AH122" s="39">
        <f t="shared" si="35"/>
        <v>0</v>
      </c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93"/>
      <c r="BC122" s="93"/>
    </row>
    <row r="123" spans="2:51" ht="12.7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J123" s="23"/>
      <c r="AK123" s="23"/>
      <c r="AL123" s="23"/>
      <c r="AM123" s="23"/>
      <c r="AN123" s="23"/>
      <c r="AO123" s="23"/>
      <c r="AP123" s="23"/>
      <c r="AQ123" s="66"/>
      <c r="AR123" s="23"/>
      <c r="AS123" s="23"/>
      <c r="AT123" s="23"/>
      <c r="AU123" s="23"/>
      <c r="AV123" s="23"/>
      <c r="AW123" s="23"/>
      <c r="AX123" s="23"/>
      <c r="AY123" s="23"/>
    </row>
    <row r="124" spans="1:55" ht="12.75">
      <c r="A124" s="24" t="s">
        <v>245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 t="s">
        <v>157</v>
      </c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 t="s">
        <v>248</v>
      </c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37"/>
      <c r="BC124" s="37"/>
    </row>
    <row r="125" spans="1:55" ht="12.75">
      <c r="A125" s="24" t="s">
        <v>415</v>
      </c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 t="s">
        <v>415</v>
      </c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 t="s">
        <v>422</v>
      </c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37"/>
      <c r="BC125" s="37"/>
    </row>
    <row r="126" spans="1:55" ht="12.75">
      <c r="A126" s="24" t="s">
        <v>401</v>
      </c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 t="s">
        <v>401</v>
      </c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 t="s">
        <v>401</v>
      </c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37"/>
      <c r="BC126" s="37"/>
    </row>
    <row r="127" spans="2:51" ht="12.7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J127" s="23"/>
      <c r="AK127" s="23"/>
      <c r="AL127" s="23"/>
      <c r="AM127" s="23"/>
      <c r="AN127" s="23"/>
      <c r="AO127" s="23"/>
      <c r="AP127" s="23"/>
      <c r="AQ127" s="66"/>
      <c r="AR127" s="23"/>
      <c r="AS127" s="23"/>
      <c r="AT127" s="23"/>
      <c r="AU127" s="23"/>
      <c r="AV127" s="23"/>
      <c r="AW127" s="23"/>
      <c r="AX127" s="23"/>
      <c r="AY127" s="23"/>
    </row>
    <row r="128" spans="1:54" ht="12.75">
      <c r="A128" s="65" t="s">
        <v>539</v>
      </c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4" t="s">
        <v>298</v>
      </c>
      <c r="O128" s="24"/>
      <c r="P128" s="23"/>
      <c r="Q128" s="23"/>
      <c r="R128" s="65" t="s">
        <v>539</v>
      </c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4" t="s">
        <v>298</v>
      </c>
      <c r="AF128" s="24"/>
      <c r="AG128" s="23"/>
      <c r="AH128" s="23"/>
      <c r="AI128" s="65" t="s">
        <v>539</v>
      </c>
      <c r="AJ128" s="23"/>
      <c r="AK128" s="23"/>
      <c r="AL128" s="23"/>
      <c r="AM128" s="23"/>
      <c r="AN128" s="23"/>
      <c r="AO128" s="23"/>
      <c r="AP128" s="23"/>
      <c r="AQ128" s="66"/>
      <c r="AR128" s="23"/>
      <c r="AS128" s="23"/>
      <c r="AT128" s="23"/>
      <c r="AU128" s="23"/>
      <c r="AV128" s="23"/>
      <c r="AW128" s="23"/>
      <c r="AY128" s="24"/>
      <c r="BB128" s="24" t="s">
        <v>298</v>
      </c>
    </row>
    <row r="129" spans="2:51" ht="12.7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J129" s="23"/>
      <c r="AK129" s="23"/>
      <c r="AL129" s="23"/>
      <c r="AM129" s="23"/>
      <c r="AN129" s="23"/>
      <c r="AO129" s="23"/>
      <c r="AP129" s="23"/>
      <c r="AQ129" s="66"/>
      <c r="AR129" s="23"/>
      <c r="AS129" s="23"/>
      <c r="AT129" s="23"/>
      <c r="AU129" s="23"/>
      <c r="AV129" s="23"/>
      <c r="AW129" s="23"/>
      <c r="AX129" s="23"/>
      <c r="AY129" s="23"/>
    </row>
    <row r="130" spans="1:55" s="496" customFormat="1" ht="16.5" customHeight="1">
      <c r="A130" s="426"/>
      <c r="B130" s="427" t="s">
        <v>283</v>
      </c>
      <c r="C130" s="428"/>
      <c r="D130" s="427" t="s">
        <v>284</v>
      </c>
      <c r="E130" s="428"/>
      <c r="F130" s="427" t="s">
        <v>285</v>
      </c>
      <c r="G130" s="428"/>
      <c r="H130" s="427" t="s">
        <v>286</v>
      </c>
      <c r="I130" s="428"/>
      <c r="J130" s="427" t="s">
        <v>287</v>
      </c>
      <c r="K130" s="428"/>
      <c r="L130" s="427" t="s">
        <v>288</v>
      </c>
      <c r="M130" s="428"/>
      <c r="N130" s="427" t="s">
        <v>289</v>
      </c>
      <c r="O130" s="428"/>
      <c r="P130" s="427" t="s">
        <v>259</v>
      </c>
      <c r="Q130" s="428"/>
      <c r="R130" s="426"/>
      <c r="S130" s="427" t="s">
        <v>283</v>
      </c>
      <c r="T130" s="428"/>
      <c r="U130" s="427" t="s">
        <v>284</v>
      </c>
      <c r="V130" s="428"/>
      <c r="W130" s="427" t="s">
        <v>285</v>
      </c>
      <c r="X130" s="428"/>
      <c r="Y130" s="427" t="s">
        <v>286</v>
      </c>
      <c r="Z130" s="428"/>
      <c r="AA130" s="427" t="s">
        <v>287</v>
      </c>
      <c r="AB130" s="428"/>
      <c r="AC130" s="427" t="s">
        <v>288</v>
      </c>
      <c r="AD130" s="428"/>
      <c r="AE130" s="427" t="s">
        <v>289</v>
      </c>
      <c r="AF130" s="428"/>
      <c r="AG130" s="427" t="s">
        <v>259</v>
      </c>
      <c r="AH130" s="428"/>
      <c r="AI130" s="490"/>
      <c r="AJ130" s="184" t="s">
        <v>569</v>
      </c>
      <c r="AK130" s="491"/>
      <c r="AL130" s="491"/>
      <c r="AM130" s="491"/>
      <c r="AN130" s="491"/>
      <c r="AO130" s="491"/>
      <c r="AP130" s="491"/>
      <c r="AQ130" s="492"/>
      <c r="AR130" s="493" t="s">
        <v>5</v>
      </c>
      <c r="AS130" s="494"/>
      <c r="AT130" s="495"/>
      <c r="AU130" s="412" t="s">
        <v>534</v>
      </c>
      <c r="AV130" s="413"/>
      <c r="AW130" s="411"/>
      <c r="AX130" s="414"/>
      <c r="AY130" s="421"/>
      <c r="AZ130" s="399" t="s">
        <v>385</v>
      </c>
      <c r="BA130" s="412" t="s">
        <v>386</v>
      </c>
      <c r="BB130" s="400"/>
      <c r="BC130" s="417">
        <v>0</v>
      </c>
    </row>
    <row r="131" spans="1:55" s="497" customFormat="1" ht="25.5" customHeight="1">
      <c r="A131" s="228" t="s">
        <v>416</v>
      </c>
      <c r="B131" s="228" t="s">
        <v>532</v>
      </c>
      <c r="C131" s="228" t="s">
        <v>265</v>
      </c>
      <c r="D131" s="228" t="s">
        <v>532</v>
      </c>
      <c r="E131" s="228" t="s">
        <v>265</v>
      </c>
      <c r="F131" s="228" t="s">
        <v>532</v>
      </c>
      <c r="G131" s="228" t="s">
        <v>265</v>
      </c>
      <c r="H131" s="228" t="s">
        <v>532</v>
      </c>
      <c r="I131" s="228" t="s">
        <v>265</v>
      </c>
      <c r="J131" s="228" t="s">
        <v>532</v>
      </c>
      <c r="K131" s="228" t="s">
        <v>265</v>
      </c>
      <c r="L131" s="228" t="s">
        <v>532</v>
      </c>
      <c r="M131" s="228" t="s">
        <v>265</v>
      </c>
      <c r="N131" s="228" t="s">
        <v>532</v>
      </c>
      <c r="O131" s="228" t="s">
        <v>265</v>
      </c>
      <c r="P131" s="228" t="s">
        <v>532</v>
      </c>
      <c r="Q131" s="228" t="s">
        <v>265</v>
      </c>
      <c r="R131" s="228" t="s">
        <v>416</v>
      </c>
      <c r="S131" s="228" t="s">
        <v>532</v>
      </c>
      <c r="T131" s="228" t="s">
        <v>265</v>
      </c>
      <c r="U131" s="228" t="s">
        <v>532</v>
      </c>
      <c r="V131" s="228" t="s">
        <v>265</v>
      </c>
      <c r="W131" s="228" t="s">
        <v>532</v>
      </c>
      <c r="X131" s="228" t="s">
        <v>265</v>
      </c>
      <c r="Y131" s="228" t="s">
        <v>532</v>
      </c>
      <c r="Z131" s="228" t="s">
        <v>265</v>
      </c>
      <c r="AA131" s="228" t="s">
        <v>532</v>
      </c>
      <c r="AB131" s="228" t="s">
        <v>265</v>
      </c>
      <c r="AC131" s="228" t="s">
        <v>532</v>
      </c>
      <c r="AD131" s="228" t="s">
        <v>265</v>
      </c>
      <c r="AE131" s="228" t="s">
        <v>532</v>
      </c>
      <c r="AF131" s="228" t="s">
        <v>265</v>
      </c>
      <c r="AG131" s="228" t="s">
        <v>532</v>
      </c>
      <c r="AH131" s="228" t="s">
        <v>265</v>
      </c>
      <c r="AI131" s="228" t="s">
        <v>416</v>
      </c>
      <c r="AJ131" s="488" t="s">
        <v>283</v>
      </c>
      <c r="AK131" s="488" t="s">
        <v>291</v>
      </c>
      <c r="AL131" s="488" t="s">
        <v>292</v>
      </c>
      <c r="AM131" s="488" t="s">
        <v>293</v>
      </c>
      <c r="AN131" s="488" t="s">
        <v>294</v>
      </c>
      <c r="AO131" s="488" t="s">
        <v>295</v>
      </c>
      <c r="AP131" s="488" t="s">
        <v>296</v>
      </c>
      <c r="AQ131" s="489" t="s">
        <v>259</v>
      </c>
      <c r="AR131" s="498" t="s">
        <v>393</v>
      </c>
      <c r="AS131" s="440" t="s">
        <v>394</v>
      </c>
      <c r="AT131" s="440" t="s">
        <v>392</v>
      </c>
      <c r="AU131" s="377" t="s">
        <v>533</v>
      </c>
      <c r="AV131" s="347" t="s">
        <v>395</v>
      </c>
      <c r="AW131" s="347" t="s">
        <v>276</v>
      </c>
      <c r="AX131" s="347" t="s">
        <v>396</v>
      </c>
      <c r="AY131" s="348" t="s">
        <v>570</v>
      </c>
      <c r="AZ131" s="349" t="s">
        <v>128</v>
      </c>
      <c r="BA131" s="379" t="s">
        <v>143</v>
      </c>
      <c r="BB131" s="349" t="s">
        <v>138</v>
      </c>
      <c r="BC131" s="379" t="s">
        <v>144</v>
      </c>
    </row>
    <row r="132" spans="1:55" ht="12.75">
      <c r="A132" s="7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"/>
      <c r="AJ132" s="225"/>
      <c r="AK132" s="225"/>
      <c r="AL132" s="225"/>
      <c r="AM132" s="225"/>
      <c r="AN132" s="225"/>
      <c r="AO132" s="225"/>
      <c r="AP132" s="225"/>
      <c r="AQ132" s="165"/>
      <c r="AR132" s="221"/>
      <c r="AS132" s="229"/>
      <c r="AT132" s="221"/>
      <c r="AU132" s="219"/>
      <c r="AV132" s="219"/>
      <c r="AW132" s="165"/>
      <c r="AX132" s="219"/>
      <c r="AY132" s="165"/>
      <c r="AZ132" s="221"/>
      <c r="BA132" s="221"/>
      <c r="BB132" s="18"/>
      <c r="BC132" s="119"/>
    </row>
    <row r="133" spans="1:55" ht="12.75">
      <c r="A133" s="9" t="s">
        <v>267</v>
      </c>
      <c r="B133" s="9">
        <f aca="true" t="shared" si="36" ref="B133:Q133">SUM(B135:B152)</f>
        <v>3197</v>
      </c>
      <c r="C133" s="9">
        <f t="shared" si="36"/>
        <v>1501</v>
      </c>
      <c r="D133" s="9">
        <f t="shared" si="36"/>
        <v>810</v>
      </c>
      <c r="E133" s="9">
        <f t="shared" si="36"/>
        <v>484</v>
      </c>
      <c r="F133" s="9">
        <f t="shared" si="36"/>
        <v>186</v>
      </c>
      <c r="G133" s="9">
        <f t="shared" si="36"/>
        <v>42</v>
      </c>
      <c r="H133" s="9">
        <f t="shared" si="36"/>
        <v>1035</v>
      </c>
      <c r="I133" s="9">
        <f t="shared" si="36"/>
        <v>424</v>
      </c>
      <c r="J133" s="9">
        <f t="shared" si="36"/>
        <v>1205</v>
      </c>
      <c r="K133" s="9">
        <f t="shared" si="36"/>
        <v>703</v>
      </c>
      <c r="L133" s="9">
        <f t="shared" si="36"/>
        <v>197</v>
      </c>
      <c r="M133" s="9">
        <f t="shared" si="36"/>
        <v>34</v>
      </c>
      <c r="N133" s="9">
        <f t="shared" si="36"/>
        <v>949</v>
      </c>
      <c r="O133" s="9">
        <f t="shared" si="36"/>
        <v>389</v>
      </c>
      <c r="P133" s="9">
        <f t="shared" si="36"/>
        <v>7579</v>
      </c>
      <c r="Q133" s="9">
        <f t="shared" si="36"/>
        <v>3577</v>
      </c>
      <c r="R133" s="9" t="s">
        <v>267</v>
      </c>
      <c r="S133" s="9">
        <f aca="true" t="shared" si="37" ref="S133:AH133">SUM(S135:S152)</f>
        <v>367</v>
      </c>
      <c r="T133" s="9">
        <f t="shared" si="37"/>
        <v>172</v>
      </c>
      <c r="U133" s="9">
        <f t="shared" si="37"/>
        <v>84</v>
      </c>
      <c r="V133" s="9">
        <f t="shared" si="37"/>
        <v>48</v>
      </c>
      <c r="W133" s="9">
        <f t="shared" si="37"/>
        <v>16</v>
      </c>
      <c r="X133" s="9">
        <f t="shared" si="37"/>
        <v>0</v>
      </c>
      <c r="Y133" s="9">
        <f t="shared" si="37"/>
        <v>154</v>
      </c>
      <c r="Z133" s="9">
        <f t="shared" si="37"/>
        <v>78</v>
      </c>
      <c r="AA133" s="9">
        <f t="shared" si="37"/>
        <v>409</v>
      </c>
      <c r="AB133" s="9">
        <f t="shared" si="37"/>
        <v>233</v>
      </c>
      <c r="AC133" s="9">
        <f t="shared" si="37"/>
        <v>38</v>
      </c>
      <c r="AD133" s="9">
        <f t="shared" si="37"/>
        <v>2</v>
      </c>
      <c r="AE133" s="9">
        <f t="shared" si="37"/>
        <v>298</v>
      </c>
      <c r="AF133" s="9">
        <f t="shared" si="37"/>
        <v>110</v>
      </c>
      <c r="AG133" s="9">
        <f t="shared" si="37"/>
        <v>1366</v>
      </c>
      <c r="AH133" s="9">
        <f t="shared" si="37"/>
        <v>643</v>
      </c>
      <c r="AI133" s="9" t="s">
        <v>267</v>
      </c>
      <c r="AJ133" s="9">
        <f aca="true" t="shared" si="38" ref="AJ133:BA133">SUM(AJ135:AJ152)</f>
        <v>63</v>
      </c>
      <c r="AK133" s="9">
        <f t="shared" si="38"/>
        <v>23</v>
      </c>
      <c r="AL133" s="9">
        <f t="shared" si="38"/>
        <v>8</v>
      </c>
      <c r="AM133" s="9">
        <f t="shared" si="38"/>
        <v>26</v>
      </c>
      <c r="AN133" s="9">
        <f t="shared" si="38"/>
        <v>26</v>
      </c>
      <c r="AO133" s="9">
        <f t="shared" si="38"/>
        <v>9</v>
      </c>
      <c r="AP133" s="9">
        <f t="shared" si="38"/>
        <v>26</v>
      </c>
      <c r="AQ133" s="9">
        <f t="shared" si="38"/>
        <v>181</v>
      </c>
      <c r="AR133" s="9">
        <f>SUM(AR135:AR152)</f>
        <v>168</v>
      </c>
      <c r="AS133" s="9">
        <f>SUM(AS135:AS152)</f>
        <v>11</v>
      </c>
      <c r="AT133" s="9">
        <f t="shared" si="38"/>
        <v>179</v>
      </c>
      <c r="AU133" s="9">
        <f t="shared" si="38"/>
        <v>306</v>
      </c>
      <c r="AV133" s="9">
        <f t="shared" si="38"/>
        <v>30</v>
      </c>
      <c r="AW133" s="9">
        <f t="shared" si="38"/>
        <v>3</v>
      </c>
      <c r="AX133" s="9">
        <f t="shared" si="38"/>
        <v>4</v>
      </c>
      <c r="AY133" s="9">
        <f t="shared" si="38"/>
        <v>343</v>
      </c>
      <c r="AZ133" s="9">
        <f t="shared" si="38"/>
        <v>142</v>
      </c>
      <c r="BA133" s="9">
        <f t="shared" si="38"/>
        <v>16</v>
      </c>
      <c r="BB133" s="9">
        <f>SUM(BB135:BB152)</f>
        <v>16</v>
      </c>
      <c r="BC133" s="18"/>
    </row>
    <row r="134" spans="1:55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9"/>
      <c r="Q134" s="9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9"/>
      <c r="AH134" s="9"/>
      <c r="AI134" s="10"/>
      <c r="AJ134" s="10"/>
      <c r="AK134" s="10"/>
      <c r="AL134" s="10"/>
      <c r="AM134" s="10"/>
      <c r="AN134" s="10"/>
      <c r="AO134" s="10"/>
      <c r="AP134" s="10"/>
      <c r="AQ134" s="247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8"/>
      <c r="BC134" s="18"/>
    </row>
    <row r="135" spans="1:55" ht="15" customHeight="1">
      <c r="A135" s="10" t="s">
        <v>15</v>
      </c>
      <c r="B135" s="10">
        <v>439</v>
      </c>
      <c r="C135" s="10">
        <v>195</v>
      </c>
      <c r="D135" s="10">
        <v>88</v>
      </c>
      <c r="E135" s="10">
        <v>59</v>
      </c>
      <c r="F135" s="10">
        <v>52</v>
      </c>
      <c r="G135" s="10">
        <v>15</v>
      </c>
      <c r="H135" s="10">
        <v>149</v>
      </c>
      <c r="I135" s="10">
        <v>74</v>
      </c>
      <c r="J135" s="10">
        <v>202</v>
      </c>
      <c r="K135" s="10">
        <v>136</v>
      </c>
      <c r="L135" s="10">
        <v>72</v>
      </c>
      <c r="M135" s="10">
        <v>12</v>
      </c>
      <c r="N135" s="10">
        <v>184</v>
      </c>
      <c r="O135" s="10">
        <v>88</v>
      </c>
      <c r="P135" s="9">
        <f>+B135+D135+F135+H135+J135+L135+N135</f>
        <v>1186</v>
      </c>
      <c r="Q135" s="9">
        <f>+C135+E135+G135+I135+K135+M135+O135</f>
        <v>579</v>
      </c>
      <c r="R135" s="10" t="s">
        <v>15</v>
      </c>
      <c r="S135" s="10">
        <v>49</v>
      </c>
      <c r="T135" s="10">
        <v>18</v>
      </c>
      <c r="U135" s="10">
        <v>5</v>
      </c>
      <c r="V135" s="10">
        <v>3</v>
      </c>
      <c r="W135" s="10">
        <v>2</v>
      </c>
      <c r="X135" s="10">
        <v>0</v>
      </c>
      <c r="Y135" s="10">
        <v>8</v>
      </c>
      <c r="Z135" s="10">
        <v>6</v>
      </c>
      <c r="AA135" s="10">
        <v>72</v>
      </c>
      <c r="AB135" s="10">
        <v>49</v>
      </c>
      <c r="AC135" s="10">
        <v>6</v>
      </c>
      <c r="AD135" s="10">
        <v>0</v>
      </c>
      <c r="AE135" s="10">
        <v>39</v>
      </c>
      <c r="AF135" s="10">
        <v>19</v>
      </c>
      <c r="AG135" s="9">
        <f>S135+U135+W135+Y135+AA135+AC135+AE135</f>
        <v>181</v>
      </c>
      <c r="AH135" s="9">
        <f>T135+V135+X135+Z135+AB135+AD135+AF135</f>
        <v>95</v>
      </c>
      <c r="AI135" s="60" t="s">
        <v>15</v>
      </c>
      <c r="AJ135" s="10">
        <v>11</v>
      </c>
      <c r="AK135" s="10">
        <v>2</v>
      </c>
      <c r="AL135" s="10">
        <v>1</v>
      </c>
      <c r="AM135" s="10">
        <v>3</v>
      </c>
      <c r="AN135" s="10">
        <v>3</v>
      </c>
      <c r="AO135" s="10">
        <v>2</v>
      </c>
      <c r="AP135" s="10">
        <v>3</v>
      </c>
      <c r="AQ135" s="140">
        <v>25</v>
      </c>
      <c r="AR135" s="10">
        <v>25</v>
      </c>
      <c r="AS135" s="10">
        <v>3</v>
      </c>
      <c r="AT135" s="10">
        <v>28</v>
      </c>
      <c r="AU135" s="10">
        <v>46</v>
      </c>
      <c r="AV135" s="10">
        <v>8</v>
      </c>
      <c r="AW135" s="10">
        <v>0</v>
      </c>
      <c r="AX135" s="10">
        <v>0</v>
      </c>
      <c r="AY135" s="335">
        <v>54</v>
      </c>
      <c r="AZ135" s="10">
        <v>17</v>
      </c>
      <c r="BA135" s="10">
        <f aca="true" t="shared" si="39" ref="BA135:BA150">+BB135+BC135</f>
        <v>1</v>
      </c>
      <c r="BB135" s="18">
        <v>1</v>
      </c>
      <c r="BC135" s="18"/>
    </row>
    <row r="136" spans="1:55" ht="15" customHeight="1">
      <c r="A136" s="10" t="s">
        <v>6</v>
      </c>
      <c r="B136" s="10">
        <v>156</v>
      </c>
      <c r="C136" s="10">
        <v>78</v>
      </c>
      <c r="D136" s="10">
        <v>49</v>
      </c>
      <c r="E136" s="10">
        <v>38</v>
      </c>
      <c r="F136" s="10">
        <v>34</v>
      </c>
      <c r="G136" s="10">
        <v>4</v>
      </c>
      <c r="H136" s="10">
        <v>49</v>
      </c>
      <c r="I136" s="10">
        <v>17</v>
      </c>
      <c r="J136" s="10">
        <v>54</v>
      </c>
      <c r="K136" s="10">
        <v>38</v>
      </c>
      <c r="L136" s="10">
        <v>21</v>
      </c>
      <c r="M136" s="10">
        <v>5</v>
      </c>
      <c r="N136" s="10">
        <v>68</v>
      </c>
      <c r="O136" s="10">
        <v>27</v>
      </c>
      <c r="P136" s="9">
        <f>+B136+D136+F136+H136+J136+L136+N136</f>
        <v>431</v>
      </c>
      <c r="Q136" s="9">
        <f>+C136+E136+G136+I136+K136+M136+O136</f>
        <v>207</v>
      </c>
      <c r="R136" s="10" t="s">
        <v>6</v>
      </c>
      <c r="S136" s="10">
        <v>15</v>
      </c>
      <c r="T136" s="10">
        <v>7</v>
      </c>
      <c r="U136" s="10">
        <v>7</v>
      </c>
      <c r="V136" s="10">
        <v>5</v>
      </c>
      <c r="W136" s="10">
        <v>4</v>
      </c>
      <c r="X136" s="10">
        <v>0</v>
      </c>
      <c r="Y136" s="10">
        <v>18</v>
      </c>
      <c r="Z136" s="10">
        <v>8</v>
      </c>
      <c r="AA136" s="10">
        <v>8</v>
      </c>
      <c r="AB136" s="10">
        <v>4</v>
      </c>
      <c r="AC136" s="10">
        <v>4</v>
      </c>
      <c r="AD136" s="10">
        <v>0</v>
      </c>
      <c r="AE136" s="10">
        <v>18</v>
      </c>
      <c r="AF136" s="10">
        <v>7</v>
      </c>
      <c r="AG136" s="9">
        <f aca="true" t="shared" si="40" ref="AG136:AG152">S136+U136+W136+Y136+AA136+AC136+AE136</f>
        <v>74</v>
      </c>
      <c r="AH136" s="9">
        <f aca="true" t="shared" si="41" ref="AH136:AH152">T136+V136+X136+Z136+AB136+AD136+AF136</f>
        <v>31</v>
      </c>
      <c r="AI136" s="60" t="s">
        <v>6</v>
      </c>
      <c r="AJ136" s="10">
        <v>3</v>
      </c>
      <c r="AK136" s="10">
        <v>1</v>
      </c>
      <c r="AL136" s="10">
        <v>1</v>
      </c>
      <c r="AM136" s="10">
        <v>1</v>
      </c>
      <c r="AN136" s="10">
        <v>1</v>
      </c>
      <c r="AO136" s="10">
        <v>1</v>
      </c>
      <c r="AP136" s="10">
        <v>2</v>
      </c>
      <c r="AQ136" s="140">
        <v>10</v>
      </c>
      <c r="AR136" s="10">
        <v>6</v>
      </c>
      <c r="AS136" s="10">
        <v>1</v>
      </c>
      <c r="AT136" s="10">
        <v>7</v>
      </c>
      <c r="AU136" s="10">
        <v>19</v>
      </c>
      <c r="AV136" s="10">
        <v>0</v>
      </c>
      <c r="AW136" s="10">
        <v>0</v>
      </c>
      <c r="AX136" s="10">
        <v>0</v>
      </c>
      <c r="AY136" s="335">
        <v>19</v>
      </c>
      <c r="AZ136" s="10">
        <v>7</v>
      </c>
      <c r="BA136" s="10">
        <f t="shared" si="39"/>
        <v>1</v>
      </c>
      <c r="BB136" s="18">
        <v>1</v>
      </c>
      <c r="BC136" s="18"/>
    </row>
    <row r="137" spans="1:55" ht="15" customHeight="1">
      <c r="A137" s="10" t="s">
        <v>473</v>
      </c>
      <c r="B137" s="10">
        <v>145</v>
      </c>
      <c r="C137" s="10">
        <v>59</v>
      </c>
      <c r="D137" s="10">
        <v>19</v>
      </c>
      <c r="E137" s="10">
        <v>15</v>
      </c>
      <c r="F137" s="10">
        <v>16</v>
      </c>
      <c r="G137" s="10">
        <v>3</v>
      </c>
      <c r="H137" s="10">
        <v>39</v>
      </c>
      <c r="I137" s="10">
        <v>19</v>
      </c>
      <c r="J137" s="10">
        <v>40</v>
      </c>
      <c r="K137" s="10">
        <v>20</v>
      </c>
      <c r="L137" s="10">
        <v>14</v>
      </c>
      <c r="M137" s="10">
        <v>3</v>
      </c>
      <c r="N137" s="10">
        <v>11</v>
      </c>
      <c r="O137" s="10">
        <v>3</v>
      </c>
      <c r="P137" s="9">
        <f aca="true" t="shared" si="42" ref="P137:P152">+B137+D137+F137+H137+J137+L137+N137</f>
        <v>284</v>
      </c>
      <c r="Q137" s="9">
        <f aca="true" t="shared" si="43" ref="Q137:Q152">+C137+E137+G137+I137+K137+M137+O137</f>
        <v>122</v>
      </c>
      <c r="R137" s="10" t="s">
        <v>473</v>
      </c>
      <c r="S137" s="10">
        <v>2</v>
      </c>
      <c r="T137" s="10">
        <v>1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13</v>
      </c>
      <c r="AB137" s="10">
        <v>6</v>
      </c>
      <c r="AC137" s="10">
        <v>1</v>
      </c>
      <c r="AD137" s="10">
        <v>0</v>
      </c>
      <c r="AE137" s="10">
        <v>6</v>
      </c>
      <c r="AF137" s="10">
        <v>2</v>
      </c>
      <c r="AG137" s="9">
        <f t="shared" si="40"/>
        <v>22</v>
      </c>
      <c r="AH137" s="9">
        <f t="shared" si="41"/>
        <v>9</v>
      </c>
      <c r="AI137" s="60" t="s">
        <v>473</v>
      </c>
      <c r="AJ137" s="10">
        <v>2</v>
      </c>
      <c r="AK137" s="10">
        <v>1</v>
      </c>
      <c r="AL137" s="10">
        <v>1</v>
      </c>
      <c r="AM137" s="10">
        <v>1</v>
      </c>
      <c r="AN137" s="10">
        <v>1</v>
      </c>
      <c r="AO137" s="10">
        <v>1</v>
      </c>
      <c r="AP137" s="10">
        <v>1</v>
      </c>
      <c r="AQ137" s="140">
        <v>8</v>
      </c>
      <c r="AR137" s="10">
        <v>5</v>
      </c>
      <c r="AS137" s="10">
        <v>3</v>
      </c>
      <c r="AT137" s="10">
        <v>8</v>
      </c>
      <c r="AU137" s="10">
        <v>14</v>
      </c>
      <c r="AV137" s="10">
        <v>0</v>
      </c>
      <c r="AW137" s="10">
        <v>0</v>
      </c>
      <c r="AX137" s="10">
        <v>0</v>
      </c>
      <c r="AY137" s="335">
        <v>14</v>
      </c>
      <c r="AZ137" s="10">
        <v>5</v>
      </c>
      <c r="BA137" s="10">
        <f t="shared" si="39"/>
        <v>1</v>
      </c>
      <c r="BB137" s="18">
        <v>1</v>
      </c>
      <c r="BC137" s="18"/>
    </row>
    <row r="138" spans="1:55" ht="15" customHeight="1">
      <c r="A138" s="10" t="s">
        <v>474</v>
      </c>
      <c r="B138" s="10">
        <v>37</v>
      </c>
      <c r="C138" s="10">
        <v>14</v>
      </c>
      <c r="D138" s="10">
        <v>17</v>
      </c>
      <c r="E138" s="10">
        <v>11</v>
      </c>
      <c r="F138" s="10">
        <v>0</v>
      </c>
      <c r="G138" s="10">
        <v>0</v>
      </c>
      <c r="H138" s="10">
        <v>14</v>
      </c>
      <c r="I138" s="10">
        <v>4</v>
      </c>
      <c r="J138" s="10">
        <v>12</v>
      </c>
      <c r="K138" s="10">
        <v>3</v>
      </c>
      <c r="L138" s="10">
        <v>0</v>
      </c>
      <c r="M138" s="10">
        <v>0</v>
      </c>
      <c r="N138" s="10">
        <v>4</v>
      </c>
      <c r="O138" s="10">
        <v>2</v>
      </c>
      <c r="P138" s="9">
        <f t="shared" si="42"/>
        <v>84</v>
      </c>
      <c r="Q138" s="9">
        <f t="shared" si="43"/>
        <v>34</v>
      </c>
      <c r="R138" s="10" t="s">
        <v>474</v>
      </c>
      <c r="S138" s="10">
        <v>7</v>
      </c>
      <c r="T138" s="10">
        <v>3</v>
      </c>
      <c r="U138" s="10">
        <v>1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4</v>
      </c>
      <c r="AB138" s="10">
        <v>2</v>
      </c>
      <c r="AC138" s="10">
        <v>0</v>
      </c>
      <c r="AD138" s="10">
        <v>0</v>
      </c>
      <c r="AE138" s="10">
        <v>1</v>
      </c>
      <c r="AF138" s="10">
        <v>0</v>
      </c>
      <c r="AG138" s="9">
        <f t="shared" si="40"/>
        <v>13</v>
      </c>
      <c r="AH138" s="9">
        <f t="shared" si="41"/>
        <v>5</v>
      </c>
      <c r="AI138" s="60" t="s">
        <v>474</v>
      </c>
      <c r="AJ138" s="10">
        <v>1</v>
      </c>
      <c r="AK138" s="10">
        <v>1</v>
      </c>
      <c r="AL138" s="10">
        <v>0</v>
      </c>
      <c r="AM138" s="10">
        <v>1</v>
      </c>
      <c r="AN138" s="10">
        <v>1</v>
      </c>
      <c r="AO138" s="10">
        <v>0</v>
      </c>
      <c r="AP138" s="10">
        <v>1</v>
      </c>
      <c r="AQ138" s="140">
        <v>5</v>
      </c>
      <c r="AR138" s="10">
        <v>5</v>
      </c>
      <c r="AS138" s="10">
        <v>0</v>
      </c>
      <c r="AT138" s="10">
        <v>5</v>
      </c>
      <c r="AU138" s="10">
        <v>6</v>
      </c>
      <c r="AV138" s="10">
        <v>3</v>
      </c>
      <c r="AW138" s="10">
        <v>0</v>
      </c>
      <c r="AX138" s="10">
        <v>0</v>
      </c>
      <c r="AY138" s="335">
        <v>9</v>
      </c>
      <c r="AZ138" s="10">
        <v>6</v>
      </c>
      <c r="BA138" s="10">
        <f t="shared" si="39"/>
        <v>1</v>
      </c>
      <c r="BB138" s="18">
        <v>1</v>
      </c>
      <c r="BC138" s="18"/>
    </row>
    <row r="139" spans="1:55" ht="15" customHeight="1">
      <c r="A139" s="10" t="s">
        <v>475</v>
      </c>
      <c r="B139" s="10">
        <v>91</v>
      </c>
      <c r="C139" s="10">
        <v>27</v>
      </c>
      <c r="D139" s="10">
        <v>24</v>
      </c>
      <c r="E139" s="10">
        <v>15</v>
      </c>
      <c r="F139" s="10">
        <v>0</v>
      </c>
      <c r="G139" s="10">
        <v>0</v>
      </c>
      <c r="H139" s="10">
        <v>12</v>
      </c>
      <c r="I139" s="10">
        <v>4</v>
      </c>
      <c r="J139" s="10">
        <v>38</v>
      </c>
      <c r="K139" s="10">
        <v>22</v>
      </c>
      <c r="L139" s="10">
        <v>0</v>
      </c>
      <c r="M139" s="10">
        <v>0</v>
      </c>
      <c r="N139" s="10">
        <v>12</v>
      </c>
      <c r="O139" s="10">
        <v>5</v>
      </c>
      <c r="P139" s="9">
        <f t="shared" si="42"/>
        <v>177</v>
      </c>
      <c r="Q139" s="9">
        <f t="shared" si="43"/>
        <v>73</v>
      </c>
      <c r="R139" s="10" t="s">
        <v>475</v>
      </c>
      <c r="S139" s="10">
        <v>2</v>
      </c>
      <c r="T139" s="10">
        <v>0</v>
      </c>
      <c r="U139" s="10">
        <v>1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8</v>
      </c>
      <c r="AB139" s="10">
        <v>6</v>
      </c>
      <c r="AC139" s="10">
        <v>0</v>
      </c>
      <c r="AD139" s="10">
        <v>0</v>
      </c>
      <c r="AE139" s="10">
        <v>3</v>
      </c>
      <c r="AF139" s="10">
        <v>2</v>
      </c>
      <c r="AG139" s="9">
        <f t="shared" si="40"/>
        <v>14</v>
      </c>
      <c r="AH139" s="9">
        <f t="shared" si="41"/>
        <v>8</v>
      </c>
      <c r="AI139" s="60" t="s">
        <v>475</v>
      </c>
      <c r="AJ139" s="10">
        <v>2</v>
      </c>
      <c r="AK139" s="10">
        <v>1</v>
      </c>
      <c r="AL139" s="10">
        <v>0</v>
      </c>
      <c r="AM139" s="10">
        <v>1</v>
      </c>
      <c r="AN139" s="10">
        <v>1</v>
      </c>
      <c r="AO139" s="10">
        <v>0</v>
      </c>
      <c r="AP139" s="10">
        <v>1</v>
      </c>
      <c r="AQ139" s="140">
        <v>6</v>
      </c>
      <c r="AR139" s="10">
        <v>3</v>
      </c>
      <c r="AS139" s="10">
        <v>3</v>
      </c>
      <c r="AT139" s="10">
        <v>6</v>
      </c>
      <c r="AU139" s="10">
        <v>8</v>
      </c>
      <c r="AV139" s="10">
        <v>0</v>
      </c>
      <c r="AW139" s="10">
        <v>1</v>
      </c>
      <c r="AX139" s="10">
        <v>1</v>
      </c>
      <c r="AY139" s="335">
        <v>10</v>
      </c>
      <c r="AZ139" s="10">
        <v>3</v>
      </c>
      <c r="BA139" s="10">
        <f t="shared" si="39"/>
        <v>1</v>
      </c>
      <c r="BB139" s="18">
        <v>1</v>
      </c>
      <c r="BC139" s="18"/>
    </row>
    <row r="140" spans="1:55" ht="15" customHeight="1">
      <c r="A140" s="10" t="s">
        <v>476</v>
      </c>
      <c r="B140" s="10">
        <v>340</v>
      </c>
      <c r="C140" s="10">
        <v>160</v>
      </c>
      <c r="D140" s="10">
        <v>83</v>
      </c>
      <c r="E140" s="10">
        <v>40</v>
      </c>
      <c r="F140" s="10">
        <v>7</v>
      </c>
      <c r="G140" s="10">
        <v>0</v>
      </c>
      <c r="H140" s="10">
        <v>111</v>
      </c>
      <c r="I140" s="10">
        <v>37</v>
      </c>
      <c r="J140" s="10">
        <v>90</v>
      </c>
      <c r="K140" s="10">
        <v>42</v>
      </c>
      <c r="L140" s="10">
        <v>4</v>
      </c>
      <c r="M140" s="10">
        <v>0</v>
      </c>
      <c r="N140" s="10">
        <v>61</v>
      </c>
      <c r="O140" s="10">
        <v>22</v>
      </c>
      <c r="P140" s="9">
        <f t="shared" si="42"/>
        <v>696</v>
      </c>
      <c r="Q140" s="9">
        <f t="shared" si="43"/>
        <v>301</v>
      </c>
      <c r="R140" s="10" t="s">
        <v>476</v>
      </c>
      <c r="S140" s="10">
        <v>10</v>
      </c>
      <c r="T140" s="10">
        <v>7</v>
      </c>
      <c r="U140" s="10">
        <v>4</v>
      </c>
      <c r="V140" s="10">
        <v>2</v>
      </c>
      <c r="W140" s="10">
        <v>0</v>
      </c>
      <c r="X140" s="10">
        <v>0</v>
      </c>
      <c r="Y140" s="10">
        <v>20</v>
      </c>
      <c r="Z140" s="10">
        <v>8</v>
      </c>
      <c r="AA140" s="10">
        <v>47</v>
      </c>
      <c r="AB140" s="10">
        <v>22</v>
      </c>
      <c r="AC140" s="10">
        <v>3</v>
      </c>
      <c r="AD140" s="10">
        <v>0</v>
      </c>
      <c r="AE140" s="10">
        <v>24</v>
      </c>
      <c r="AF140" s="10">
        <v>5</v>
      </c>
      <c r="AG140" s="9">
        <f t="shared" si="40"/>
        <v>108</v>
      </c>
      <c r="AH140" s="9">
        <f t="shared" si="41"/>
        <v>44</v>
      </c>
      <c r="AI140" s="60" t="s">
        <v>476</v>
      </c>
      <c r="AJ140" s="10">
        <v>5</v>
      </c>
      <c r="AK140" s="10">
        <v>2</v>
      </c>
      <c r="AL140" s="10">
        <v>1</v>
      </c>
      <c r="AM140" s="10">
        <v>2</v>
      </c>
      <c r="AN140" s="10">
        <v>2</v>
      </c>
      <c r="AO140" s="10">
        <v>1</v>
      </c>
      <c r="AP140" s="10">
        <v>2</v>
      </c>
      <c r="AQ140" s="140">
        <v>15</v>
      </c>
      <c r="AR140" s="10">
        <v>13</v>
      </c>
      <c r="AS140" s="10">
        <v>0</v>
      </c>
      <c r="AT140" s="10">
        <v>13</v>
      </c>
      <c r="AU140" s="10">
        <v>20</v>
      </c>
      <c r="AV140" s="10">
        <v>2</v>
      </c>
      <c r="AW140" s="10">
        <v>0</v>
      </c>
      <c r="AX140" s="10">
        <v>1</v>
      </c>
      <c r="AY140" s="335">
        <v>23</v>
      </c>
      <c r="AZ140" s="10">
        <v>8</v>
      </c>
      <c r="BA140" s="10">
        <f t="shared" si="39"/>
        <v>1</v>
      </c>
      <c r="BB140" s="18">
        <v>1</v>
      </c>
      <c r="BC140" s="18"/>
    </row>
    <row r="141" spans="1:55" ht="15" customHeight="1">
      <c r="A141" s="10" t="s">
        <v>477</v>
      </c>
      <c r="B141" s="10">
        <v>82</v>
      </c>
      <c r="C141" s="10">
        <v>40</v>
      </c>
      <c r="D141" s="10">
        <v>31</v>
      </c>
      <c r="E141" s="10">
        <v>24</v>
      </c>
      <c r="F141" s="10">
        <v>0</v>
      </c>
      <c r="G141" s="10">
        <v>0</v>
      </c>
      <c r="H141" s="10">
        <v>29</v>
      </c>
      <c r="I141" s="10">
        <v>12</v>
      </c>
      <c r="J141" s="10">
        <v>70</v>
      </c>
      <c r="K141" s="10">
        <v>42</v>
      </c>
      <c r="L141" s="10">
        <v>0</v>
      </c>
      <c r="M141" s="10">
        <v>0</v>
      </c>
      <c r="N141" s="10">
        <v>23</v>
      </c>
      <c r="O141" s="10">
        <v>3</v>
      </c>
      <c r="P141" s="9">
        <f t="shared" si="42"/>
        <v>235</v>
      </c>
      <c r="Q141" s="9">
        <f t="shared" si="43"/>
        <v>121</v>
      </c>
      <c r="R141" s="10" t="s">
        <v>477</v>
      </c>
      <c r="S141" s="10">
        <v>4</v>
      </c>
      <c r="T141" s="10">
        <v>1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24</v>
      </c>
      <c r="AB141" s="10">
        <v>13</v>
      </c>
      <c r="AC141" s="10">
        <v>0</v>
      </c>
      <c r="AD141" s="10">
        <v>0</v>
      </c>
      <c r="AE141" s="10">
        <v>3</v>
      </c>
      <c r="AF141" s="10">
        <v>1</v>
      </c>
      <c r="AG141" s="9">
        <f t="shared" si="40"/>
        <v>31</v>
      </c>
      <c r="AH141" s="9">
        <f t="shared" si="41"/>
        <v>15</v>
      </c>
      <c r="AI141" s="60" t="s">
        <v>477</v>
      </c>
      <c r="AJ141" s="10">
        <v>2</v>
      </c>
      <c r="AK141" s="10">
        <v>1</v>
      </c>
      <c r="AL141" s="10">
        <v>0</v>
      </c>
      <c r="AM141" s="10">
        <v>1</v>
      </c>
      <c r="AN141" s="10">
        <v>2</v>
      </c>
      <c r="AO141" s="10">
        <v>0</v>
      </c>
      <c r="AP141" s="10">
        <v>1</v>
      </c>
      <c r="AQ141" s="140">
        <v>7</v>
      </c>
      <c r="AR141" s="10">
        <v>9</v>
      </c>
      <c r="AS141" s="10">
        <v>1</v>
      </c>
      <c r="AT141" s="10">
        <v>10</v>
      </c>
      <c r="AU141" s="10">
        <v>15</v>
      </c>
      <c r="AV141" s="10">
        <v>0</v>
      </c>
      <c r="AW141" s="10">
        <v>1</v>
      </c>
      <c r="AX141" s="10">
        <v>1</v>
      </c>
      <c r="AY141" s="335">
        <v>17</v>
      </c>
      <c r="AZ141" s="10">
        <v>8</v>
      </c>
      <c r="BA141" s="10">
        <f t="shared" si="39"/>
        <v>1</v>
      </c>
      <c r="BB141" s="18">
        <v>1</v>
      </c>
      <c r="BC141" s="18"/>
    </row>
    <row r="142" spans="1:55" ht="15" customHeight="1">
      <c r="A142" s="10" t="s">
        <v>383</v>
      </c>
      <c r="B142" s="10">
        <v>86</v>
      </c>
      <c r="C142" s="10">
        <v>37</v>
      </c>
      <c r="D142" s="10">
        <v>20</v>
      </c>
      <c r="E142" s="10">
        <v>9</v>
      </c>
      <c r="F142" s="10">
        <v>0</v>
      </c>
      <c r="G142" s="10">
        <v>0</v>
      </c>
      <c r="H142" s="10">
        <v>13</v>
      </c>
      <c r="I142" s="10">
        <v>0</v>
      </c>
      <c r="J142" s="10">
        <v>22</v>
      </c>
      <c r="K142" s="10">
        <v>8</v>
      </c>
      <c r="L142" s="10">
        <v>0</v>
      </c>
      <c r="M142" s="10">
        <v>0</v>
      </c>
      <c r="N142" s="10">
        <v>4</v>
      </c>
      <c r="O142" s="10">
        <v>0</v>
      </c>
      <c r="P142" s="9">
        <f t="shared" si="42"/>
        <v>145</v>
      </c>
      <c r="Q142" s="9">
        <f t="shared" si="43"/>
        <v>54</v>
      </c>
      <c r="R142" s="10" t="s">
        <v>383</v>
      </c>
      <c r="S142" s="10">
        <v>23</v>
      </c>
      <c r="T142" s="10">
        <v>8</v>
      </c>
      <c r="U142" s="10">
        <v>1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6</v>
      </c>
      <c r="AB142" s="10">
        <v>4</v>
      </c>
      <c r="AC142" s="10">
        <v>0</v>
      </c>
      <c r="AD142" s="10">
        <v>0</v>
      </c>
      <c r="AE142" s="10">
        <v>0</v>
      </c>
      <c r="AF142" s="10">
        <v>0</v>
      </c>
      <c r="AG142" s="9">
        <f t="shared" si="40"/>
        <v>30</v>
      </c>
      <c r="AH142" s="9">
        <f t="shared" si="41"/>
        <v>12</v>
      </c>
      <c r="AI142" s="60" t="s">
        <v>383</v>
      </c>
      <c r="AJ142" s="10">
        <v>3</v>
      </c>
      <c r="AK142" s="10">
        <v>1</v>
      </c>
      <c r="AL142" s="10">
        <v>0</v>
      </c>
      <c r="AM142" s="10">
        <v>1</v>
      </c>
      <c r="AN142" s="10">
        <v>1</v>
      </c>
      <c r="AO142" s="10">
        <v>0</v>
      </c>
      <c r="AP142" s="10">
        <v>1</v>
      </c>
      <c r="AQ142" s="140">
        <v>7</v>
      </c>
      <c r="AR142" s="10">
        <v>6</v>
      </c>
      <c r="AS142" s="10">
        <v>0</v>
      </c>
      <c r="AT142" s="10">
        <v>6</v>
      </c>
      <c r="AU142" s="10">
        <v>7</v>
      </c>
      <c r="AV142" s="10">
        <v>0</v>
      </c>
      <c r="AW142" s="10">
        <v>0</v>
      </c>
      <c r="AX142" s="10">
        <v>0</v>
      </c>
      <c r="AY142" s="335">
        <v>7</v>
      </c>
      <c r="AZ142" s="10">
        <v>6</v>
      </c>
      <c r="BA142" s="10">
        <f t="shared" si="39"/>
        <v>1</v>
      </c>
      <c r="BB142" s="18">
        <v>1</v>
      </c>
      <c r="BC142" s="18"/>
    </row>
    <row r="143" spans="1:55" ht="15" customHeight="1">
      <c r="A143" s="10" t="s">
        <v>24</v>
      </c>
      <c r="B143" s="10">
        <v>148</v>
      </c>
      <c r="C143" s="10">
        <v>72</v>
      </c>
      <c r="D143" s="10">
        <v>19</v>
      </c>
      <c r="E143" s="10">
        <v>12</v>
      </c>
      <c r="F143" s="10">
        <v>11</v>
      </c>
      <c r="G143" s="10">
        <v>2</v>
      </c>
      <c r="H143" s="10">
        <v>48</v>
      </c>
      <c r="I143" s="10">
        <v>22</v>
      </c>
      <c r="J143" s="10">
        <v>49</v>
      </c>
      <c r="K143" s="10">
        <v>21</v>
      </c>
      <c r="L143" s="10">
        <v>9</v>
      </c>
      <c r="M143" s="10">
        <v>0</v>
      </c>
      <c r="N143" s="10">
        <v>37</v>
      </c>
      <c r="O143" s="10">
        <v>14</v>
      </c>
      <c r="P143" s="9">
        <f t="shared" si="42"/>
        <v>321</v>
      </c>
      <c r="Q143" s="9">
        <f t="shared" si="43"/>
        <v>143</v>
      </c>
      <c r="R143" s="10" t="s">
        <v>24</v>
      </c>
      <c r="S143" s="10">
        <v>23</v>
      </c>
      <c r="T143" s="10">
        <v>12</v>
      </c>
      <c r="U143" s="10">
        <v>6</v>
      </c>
      <c r="V143" s="10">
        <v>4</v>
      </c>
      <c r="W143" s="10">
        <v>1</v>
      </c>
      <c r="X143" s="10">
        <v>0</v>
      </c>
      <c r="Y143" s="10">
        <v>9</v>
      </c>
      <c r="Z143" s="10">
        <v>6</v>
      </c>
      <c r="AA143" s="10">
        <v>15</v>
      </c>
      <c r="AB143" s="10">
        <v>4</v>
      </c>
      <c r="AC143" s="10">
        <v>3</v>
      </c>
      <c r="AD143" s="10">
        <v>0</v>
      </c>
      <c r="AE143" s="10">
        <v>9</v>
      </c>
      <c r="AF143" s="10">
        <v>2</v>
      </c>
      <c r="AG143" s="9">
        <f t="shared" si="40"/>
        <v>66</v>
      </c>
      <c r="AH143" s="9">
        <f t="shared" si="41"/>
        <v>28</v>
      </c>
      <c r="AI143" s="60" t="s">
        <v>24</v>
      </c>
      <c r="AJ143" s="10">
        <v>3</v>
      </c>
      <c r="AK143" s="10">
        <v>1</v>
      </c>
      <c r="AL143" s="10">
        <v>1</v>
      </c>
      <c r="AM143" s="10">
        <v>1</v>
      </c>
      <c r="AN143" s="10">
        <v>1</v>
      </c>
      <c r="AO143" s="10">
        <v>1</v>
      </c>
      <c r="AP143" s="10">
        <v>1</v>
      </c>
      <c r="AQ143" s="140">
        <v>9</v>
      </c>
      <c r="AR143" s="10">
        <v>8</v>
      </c>
      <c r="AS143" s="10">
        <v>0</v>
      </c>
      <c r="AT143" s="10">
        <v>8</v>
      </c>
      <c r="AU143" s="10">
        <v>17</v>
      </c>
      <c r="AV143" s="10">
        <v>0</v>
      </c>
      <c r="AW143" s="10">
        <v>0</v>
      </c>
      <c r="AX143" s="10">
        <v>0</v>
      </c>
      <c r="AY143" s="335">
        <v>17</v>
      </c>
      <c r="AZ143" s="10">
        <v>12</v>
      </c>
      <c r="BA143" s="10">
        <f t="shared" si="39"/>
        <v>1</v>
      </c>
      <c r="BB143" s="18">
        <v>1</v>
      </c>
      <c r="BC143" s="18"/>
    </row>
    <row r="144" spans="1:55" ht="15" customHeight="1">
      <c r="A144" s="10" t="s">
        <v>478</v>
      </c>
      <c r="B144" s="10">
        <v>119</v>
      </c>
      <c r="C144" s="10">
        <v>62</v>
      </c>
      <c r="D144" s="10">
        <v>21</v>
      </c>
      <c r="E144" s="10">
        <v>12</v>
      </c>
      <c r="F144" s="10">
        <v>0</v>
      </c>
      <c r="G144" s="10">
        <v>0</v>
      </c>
      <c r="H144" s="10">
        <v>23</v>
      </c>
      <c r="I144" s="10">
        <v>9</v>
      </c>
      <c r="J144" s="10">
        <v>36</v>
      </c>
      <c r="K144" s="10">
        <v>17</v>
      </c>
      <c r="L144" s="10">
        <v>0</v>
      </c>
      <c r="M144" s="10">
        <v>0</v>
      </c>
      <c r="N144" s="10">
        <v>21</v>
      </c>
      <c r="O144" s="10">
        <v>10</v>
      </c>
      <c r="P144" s="9">
        <f t="shared" si="42"/>
        <v>220</v>
      </c>
      <c r="Q144" s="9">
        <f t="shared" si="43"/>
        <v>110</v>
      </c>
      <c r="R144" s="10" t="s">
        <v>478</v>
      </c>
      <c r="S144" s="10">
        <v>20</v>
      </c>
      <c r="T144" s="10">
        <v>7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16</v>
      </c>
      <c r="AB144" s="10">
        <v>8</v>
      </c>
      <c r="AC144" s="10">
        <v>0</v>
      </c>
      <c r="AD144" s="10">
        <v>0</v>
      </c>
      <c r="AE144" s="10">
        <v>4</v>
      </c>
      <c r="AF144" s="10">
        <v>0</v>
      </c>
      <c r="AG144" s="9">
        <f t="shared" si="40"/>
        <v>40</v>
      </c>
      <c r="AH144" s="9">
        <f t="shared" si="41"/>
        <v>15</v>
      </c>
      <c r="AI144" s="60" t="s">
        <v>478</v>
      </c>
      <c r="AJ144" s="10">
        <v>2</v>
      </c>
      <c r="AK144" s="10">
        <v>1</v>
      </c>
      <c r="AL144" s="10">
        <v>0</v>
      </c>
      <c r="AM144" s="10">
        <v>1</v>
      </c>
      <c r="AN144" s="10">
        <v>1</v>
      </c>
      <c r="AO144" s="10">
        <v>0</v>
      </c>
      <c r="AP144" s="10">
        <v>1</v>
      </c>
      <c r="AQ144" s="140">
        <v>6</v>
      </c>
      <c r="AR144" s="10">
        <v>6</v>
      </c>
      <c r="AS144" s="10">
        <v>0</v>
      </c>
      <c r="AT144" s="10">
        <v>6</v>
      </c>
      <c r="AU144" s="10">
        <v>10</v>
      </c>
      <c r="AV144" s="10">
        <v>0</v>
      </c>
      <c r="AW144" s="10">
        <v>1</v>
      </c>
      <c r="AX144" s="10">
        <v>0</v>
      </c>
      <c r="AY144" s="335">
        <v>11</v>
      </c>
      <c r="AZ144" s="10">
        <v>5</v>
      </c>
      <c r="BA144" s="10">
        <f t="shared" si="39"/>
        <v>1</v>
      </c>
      <c r="BB144" s="18">
        <v>1</v>
      </c>
      <c r="BC144" s="18"/>
    </row>
    <row r="145" spans="1:55" ht="15" customHeight="1">
      <c r="A145" s="10" t="s">
        <v>7</v>
      </c>
      <c r="B145" s="10">
        <v>202</v>
      </c>
      <c r="C145" s="10">
        <v>92</v>
      </c>
      <c r="D145" s="10">
        <v>85</v>
      </c>
      <c r="E145" s="10">
        <v>53</v>
      </c>
      <c r="F145" s="10">
        <v>16</v>
      </c>
      <c r="G145" s="10">
        <v>2</v>
      </c>
      <c r="H145" s="10">
        <v>130</v>
      </c>
      <c r="I145" s="10">
        <v>54</v>
      </c>
      <c r="J145" s="10">
        <v>118</v>
      </c>
      <c r="K145" s="10">
        <v>76</v>
      </c>
      <c r="L145" s="10">
        <v>15</v>
      </c>
      <c r="M145" s="10">
        <v>3</v>
      </c>
      <c r="N145" s="10">
        <v>83</v>
      </c>
      <c r="O145" s="10">
        <v>23</v>
      </c>
      <c r="P145" s="9">
        <f t="shared" si="42"/>
        <v>649</v>
      </c>
      <c r="Q145" s="9">
        <f t="shared" si="43"/>
        <v>303</v>
      </c>
      <c r="R145" s="10" t="s">
        <v>7</v>
      </c>
      <c r="S145" s="10">
        <v>51</v>
      </c>
      <c r="T145" s="10">
        <v>25</v>
      </c>
      <c r="U145" s="10">
        <v>19</v>
      </c>
      <c r="V145" s="10">
        <v>13</v>
      </c>
      <c r="W145" s="10">
        <v>5</v>
      </c>
      <c r="X145" s="10">
        <v>0</v>
      </c>
      <c r="Y145" s="10">
        <v>49</v>
      </c>
      <c r="Z145" s="10">
        <v>26</v>
      </c>
      <c r="AA145" s="10">
        <v>59</v>
      </c>
      <c r="AB145" s="10">
        <v>39</v>
      </c>
      <c r="AC145" s="10">
        <v>3</v>
      </c>
      <c r="AD145" s="10">
        <v>1</v>
      </c>
      <c r="AE145" s="10">
        <v>51</v>
      </c>
      <c r="AF145" s="10">
        <v>14</v>
      </c>
      <c r="AG145" s="9">
        <f t="shared" si="40"/>
        <v>237</v>
      </c>
      <c r="AH145" s="9">
        <f t="shared" si="41"/>
        <v>118</v>
      </c>
      <c r="AI145" s="60" t="s">
        <v>7</v>
      </c>
      <c r="AJ145" s="10">
        <v>5</v>
      </c>
      <c r="AK145" s="10">
        <v>2</v>
      </c>
      <c r="AL145" s="10">
        <v>1</v>
      </c>
      <c r="AM145" s="10">
        <v>3</v>
      </c>
      <c r="AN145" s="10">
        <v>3</v>
      </c>
      <c r="AO145" s="10">
        <v>1</v>
      </c>
      <c r="AP145" s="10">
        <v>2</v>
      </c>
      <c r="AQ145" s="140">
        <v>17</v>
      </c>
      <c r="AR145" s="10">
        <v>20</v>
      </c>
      <c r="AS145" s="10">
        <v>0</v>
      </c>
      <c r="AT145" s="10">
        <v>20</v>
      </c>
      <c r="AU145" s="10">
        <v>32</v>
      </c>
      <c r="AV145" s="10">
        <v>0</v>
      </c>
      <c r="AW145" s="10">
        <v>0</v>
      </c>
      <c r="AX145" s="10">
        <v>0</v>
      </c>
      <c r="AY145" s="335">
        <v>32</v>
      </c>
      <c r="AZ145" s="10">
        <v>11</v>
      </c>
      <c r="BA145" s="10">
        <f t="shared" si="39"/>
        <v>1</v>
      </c>
      <c r="BB145" s="18">
        <v>1</v>
      </c>
      <c r="BC145" s="18"/>
    </row>
    <row r="146" spans="1:55" ht="15" customHeight="1">
      <c r="A146" s="10" t="s">
        <v>479</v>
      </c>
      <c r="B146" s="10">
        <v>85</v>
      </c>
      <c r="C146" s="10">
        <v>35</v>
      </c>
      <c r="D146" s="10">
        <v>26</v>
      </c>
      <c r="E146" s="10">
        <v>12</v>
      </c>
      <c r="F146" s="10">
        <v>0</v>
      </c>
      <c r="G146" s="10">
        <v>0</v>
      </c>
      <c r="H146" s="10">
        <v>14</v>
      </c>
      <c r="I146" s="10">
        <v>4</v>
      </c>
      <c r="J146" s="10">
        <v>36</v>
      </c>
      <c r="K146" s="10">
        <v>23</v>
      </c>
      <c r="L146" s="10">
        <v>0</v>
      </c>
      <c r="M146" s="10">
        <v>0</v>
      </c>
      <c r="N146" s="10">
        <v>6</v>
      </c>
      <c r="O146" s="10">
        <v>2</v>
      </c>
      <c r="P146" s="9">
        <f t="shared" si="42"/>
        <v>167</v>
      </c>
      <c r="Q146" s="9">
        <f t="shared" si="43"/>
        <v>76</v>
      </c>
      <c r="R146" s="10" t="s">
        <v>479</v>
      </c>
      <c r="S146" s="10">
        <v>26</v>
      </c>
      <c r="T146" s="10">
        <v>15</v>
      </c>
      <c r="U146" s="10">
        <v>2</v>
      </c>
      <c r="V146" s="10">
        <v>1</v>
      </c>
      <c r="W146" s="10">
        <v>0</v>
      </c>
      <c r="X146" s="10">
        <v>0</v>
      </c>
      <c r="Y146" s="10">
        <v>0</v>
      </c>
      <c r="Z146" s="10">
        <v>0</v>
      </c>
      <c r="AA146" s="10">
        <v>15</v>
      </c>
      <c r="AB146" s="10">
        <v>11</v>
      </c>
      <c r="AC146" s="10">
        <v>0</v>
      </c>
      <c r="AD146" s="10">
        <v>0</v>
      </c>
      <c r="AE146" s="10">
        <v>1</v>
      </c>
      <c r="AF146" s="10">
        <v>0</v>
      </c>
      <c r="AG146" s="9">
        <f t="shared" si="40"/>
        <v>44</v>
      </c>
      <c r="AH146" s="9">
        <f t="shared" si="41"/>
        <v>27</v>
      </c>
      <c r="AI146" s="60" t="s">
        <v>479</v>
      </c>
      <c r="AJ146" s="10">
        <v>2</v>
      </c>
      <c r="AK146" s="10">
        <v>1</v>
      </c>
      <c r="AL146" s="10">
        <v>0</v>
      </c>
      <c r="AM146" s="10">
        <v>1</v>
      </c>
      <c r="AN146" s="10">
        <v>1</v>
      </c>
      <c r="AO146" s="10">
        <v>0</v>
      </c>
      <c r="AP146" s="10">
        <v>1</v>
      </c>
      <c r="AQ146" s="140">
        <v>6</v>
      </c>
      <c r="AR146" s="10">
        <v>5</v>
      </c>
      <c r="AS146" s="10">
        <v>0</v>
      </c>
      <c r="AT146" s="10">
        <v>5</v>
      </c>
      <c r="AU146" s="10">
        <v>8</v>
      </c>
      <c r="AV146" s="10">
        <v>1</v>
      </c>
      <c r="AW146" s="10">
        <v>0</v>
      </c>
      <c r="AX146" s="10">
        <v>1</v>
      </c>
      <c r="AY146" s="335">
        <v>10</v>
      </c>
      <c r="AZ146" s="10">
        <v>3</v>
      </c>
      <c r="BA146" s="10">
        <f t="shared" si="39"/>
        <v>1</v>
      </c>
      <c r="BB146" s="18">
        <v>1</v>
      </c>
      <c r="BC146" s="18"/>
    </row>
    <row r="147" spans="1:55" ht="15" customHeight="1">
      <c r="A147" s="10" t="s">
        <v>28</v>
      </c>
      <c r="B147" s="10">
        <v>109</v>
      </c>
      <c r="C147" s="10">
        <v>38</v>
      </c>
      <c r="D147" s="10">
        <v>26</v>
      </c>
      <c r="E147" s="10">
        <v>7</v>
      </c>
      <c r="F147" s="10">
        <v>0</v>
      </c>
      <c r="G147" s="10">
        <v>0</v>
      </c>
      <c r="H147" s="10">
        <v>0</v>
      </c>
      <c r="I147" s="10">
        <v>0</v>
      </c>
      <c r="J147" s="10">
        <v>26</v>
      </c>
      <c r="K147" s="10">
        <v>10</v>
      </c>
      <c r="L147" s="10">
        <v>0</v>
      </c>
      <c r="M147" s="10">
        <v>0</v>
      </c>
      <c r="N147" s="10">
        <v>0</v>
      </c>
      <c r="O147" s="10">
        <v>0</v>
      </c>
      <c r="P147" s="9">
        <f t="shared" si="42"/>
        <v>161</v>
      </c>
      <c r="Q147" s="9">
        <f t="shared" si="43"/>
        <v>55</v>
      </c>
      <c r="R147" s="10" t="s">
        <v>28</v>
      </c>
      <c r="S147" s="10">
        <v>6</v>
      </c>
      <c r="T147" s="10">
        <v>1</v>
      </c>
      <c r="U147" s="10">
        <v>1</v>
      </c>
      <c r="V147" s="10">
        <v>1</v>
      </c>
      <c r="W147" s="10">
        <v>0</v>
      </c>
      <c r="X147" s="10">
        <v>0</v>
      </c>
      <c r="Y147" s="10">
        <v>0</v>
      </c>
      <c r="Z147" s="10">
        <v>0</v>
      </c>
      <c r="AA147" s="10">
        <v>2</v>
      </c>
      <c r="AB147" s="10">
        <v>1</v>
      </c>
      <c r="AC147" s="10">
        <v>0</v>
      </c>
      <c r="AD147" s="10">
        <v>0</v>
      </c>
      <c r="AE147" s="10">
        <v>0</v>
      </c>
      <c r="AF147" s="10">
        <v>0</v>
      </c>
      <c r="AG147" s="9">
        <f t="shared" si="40"/>
        <v>9</v>
      </c>
      <c r="AH147" s="9">
        <f t="shared" si="41"/>
        <v>3</v>
      </c>
      <c r="AI147" s="60" t="s">
        <v>28</v>
      </c>
      <c r="AJ147" s="10">
        <v>2</v>
      </c>
      <c r="AK147" s="10">
        <v>1</v>
      </c>
      <c r="AL147" s="10">
        <v>0</v>
      </c>
      <c r="AM147" s="10">
        <v>0</v>
      </c>
      <c r="AN147" s="10">
        <v>1</v>
      </c>
      <c r="AO147" s="10">
        <v>0</v>
      </c>
      <c r="AP147" s="10">
        <v>0</v>
      </c>
      <c r="AQ147" s="140">
        <v>4</v>
      </c>
      <c r="AR147" s="10">
        <v>4</v>
      </c>
      <c r="AS147" s="10">
        <v>0</v>
      </c>
      <c r="AT147" s="10">
        <v>4</v>
      </c>
      <c r="AU147" s="10">
        <v>8</v>
      </c>
      <c r="AV147" s="10">
        <v>0</v>
      </c>
      <c r="AW147" s="10">
        <v>0</v>
      </c>
      <c r="AX147" s="10">
        <v>0</v>
      </c>
      <c r="AY147" s="335">
        <v>8</v>
      </c>
      <c r="AZ147" s="10">
        <v>4</v>
      </c>
      <c r="BA147" s="10">
        <f t="shared" si="39"/>
        <v>1</v>
      </c>
      <c r="BB147" s="18">
        <v>1</v>
      </c>
      <c r="BC147" s="18"/>
    </row>
    <row r="148" spans="1:55" ht="15" customHeight="1">
      <c r="A148" s="10" t="s">
        <v>384</v>
      </c>
      <c r="B148" s="10">
        <v>913</v>
      </c>
      <c r="C148" s="10">
        <v>475</v>
      </c>
      <c r="D148" s="10">
        <v>238</v>
      </c>
      <c r="E148" s="10">
        <v>145</v>
      </c>
      <c r="F148" s="10">
        <v>44</v>
      </c>
      <c r="G148" s="10">
        <v>13</v>
      </c>
      <c r="H148" s="10">
        <v>355</v>
      </c>
      <c r="I148" s="10">
        <v>153</v>
      </c>
      <c r="J148" s="10">
        <v>320</v>
      </c>
      <c r="K148" s="10">
        <v>198</v>
      </c>
      <c r="L148" s="10">
        <v>62</v>
      </c>
      <c r="M148" s="10">
        <v>11</v>
      </c>
      <c r="N148" s="10">
        <v>392</v>
      </c>
      <c r="O148" s="10">
        <v>181</v>
      </c>
      <c r="P148" s="9">
        <f t="shared" si="42"/>
        <v>2324</v>
      </c>
      <c r="Q148" s="9">
        <f t="shared" si="43"/>
        <v>1176</v>
      </c>
      <c r="R148" s="10" t="s">
        <v>384</v>
      </c>
      <c r="S148" s="10">
        <v>116</v>
      </c>
      <c r="T148" s="10">
        <v>62</v>
      </c>
      <c r="U148" s="10">
        <v>30</v>
      </c>
      <c r="V148" s="10">
        <v>15</v>
      </c>
      <c r="W148" s="10">
        <v>4</v>
      </c>
      <c r="X148" s="10">
        <v>0</v>
      </c>
      <c r="Y148" s="10">
        <v>40</v>
      </c>
      <c r="Z148" s="10">
        <v>22</v>
      </c>
      <c r="AA148" s="10">
        <v>94</v>
      </c>
      <c r="AB148" s="10">
        <v>56</v>
      </c>
      <c r="AC148" s="10">
        <v>18</v>
      </c>
      <c r="AD148" s="10">
        <v>1</v>
      </c>
      <c r="AE148" s="10">
        <v>122</v>
      </c>
      <c r="AF148" s="10">
        <v>53</v>
      </c>
      <c r="AG148" s="9">
        <f t="shared" si="40"/>
        <v>424</v>
      </c>
      <c r="AH148" s="9">
        <f t="shared" si="41"/>
        <v>209</v>
      </c>
      <c r="AI148" s="60" t="s">
        <v>384</v>
      </c>
      <c r="AJ148" s="10">
        <v>14</v>
      </c>
      <c r="AK148" s="10">
        <v>5</v>
      </c>
      <c r="AL148" s="10">
        <v>1</v>
      </c>
      <c r="AM148" s="10">
        <v>7</v>
      </c>
      <c r="AN148" s="10">
        <v>5</v>
      </c>
      <c r="AO148" s="10">
        <v>2</v>
      </c>
      <c r="AP148" s="10">
        <v>7</v>
      </c>
      <c r="AQ148" s="140">
        <v>41</v>
      </c>
      <c r="AR148" s="10">
        <v>41</v>
      </c>
      <c r="AS148" s="10">
        <v>0</v>
      </c>
      <c r="AT148" s="10">
        <v>41</v>
      </c>
      <c r="AU148" s="10">
        <v>78</v>
      </c>
      <c r="AV148" s="10">
        <v>11</v>
      </c>
      <c r="AW148" s="10">
        <v>0</v>
      </c>
      <c r="AX148" s="10">
        <v>0</v>
      </c>
      <c r="AY148" s="335">
        <v>89</v>
      </c>
      <c r="AZ148" s="10">
        <v>31</v>
      </c>
      <c r="BA148" s="10">
        <f t="shared" si="39"/>
        <v>1</v>
      </c>
      <c r="BB148" s="18">
        <v>1</v>
      </c>
      <c r="BC148" s="18"/>
    </row>
    <row r="149" spans="1:55" ht="15" customHeight="1">
      <c r="A149" s="10" t="s">
        <v>480</v>
      </c>
      <c r="B149" s="10">
        <v>123</v>
      </c>
      <c r="C149" s="10">
        <v>66</v>
      </c>
      <c r="D149" s="10">
        <v>21</v>
      </c>
      <c r="E149" s="10">
        <v>12</v>
      </c>
      <c r="F149" s="10">
        <v>6</v>
      </c>
      <c r="G149" s="10">
        <v>3</v>
      </c>
      <c r="H149" s="10">
        <v>14</v>
      </c>
      <c r="I149" s="10">
        <v>7</v>
      </c>
      <c r="J149" s="10">
        <v>23</v>
      </c>
      <c r="K149" s="10">
        <v>12</v>
      </c>
      <c r="L149" s="10">
        <v>0</v>
      </c>
      <c r="M149" s="10">
        <v>0</v>
      </c>
      <c r="N149" s="10">
        <v>23</v>
      </c>
      <c r="O149" s="10">
        <v>9</v>
      </c>
      <c r="P149" s="9">
        <f t="shared" si="42"/>
        <v>210</v>
      </c>
      <c r="Q149" s="9">
        <f t="shared" si="43"/>
        <v>109</v>
      </c>
      <c r="R149" s="10" t="s">
        <v>480</v>
      </c>
      <c r="S149" s="10">
        <v>5</v>
      </c>
      <c r="T149" s="10">
        <v>3</v>
      </c>
      <c r="U149" s="10">
        <v>4</v>
      </c>
      <c r="V149" s="10">
        <v>1</v>
      </c>
      <c r="W149" s="10">
        <v>0</v>
      </c>
      <c r="X149" s="10">
        <v>0</v>
      </c>
      <c r="Y149" s="10">
        <v>2</v>
      </c>
      <c r="Z149" s="10">
        <v>1</v>
      </c>
      <c r="AA149" s="10">
        <v>6</v>
      </c>
      <c r="AB149" s="10">
        <v>2</v>
      </c>
      <c r="AC149" s="10">
        <v>0</v>
      </c>
      <c r="AD149" s="10">
        <v>0</v>
      </c>
      <c r="AE149" s="10">
        <v>10</v>
      </c>
      <c r="AF149" s="10">
        <v>5</v>
      </c>
      <c r="AG149" s="9">
        <f t="shared" si="40"/>
        <v>27</v>
      </c>
      <c r="AH149" s="9">
        <f t="shared" si="41"/>
        <v>12</v>
      </c>
      <c r="AI149" s="60" t="s">
        <v>480</v>
      </c>
      <c r="AJ149" s="10">
        <v>3</v>
      </c>
      <c r="AK149" s="10">
        <v>1</v>
      </c>
      <c r="AL149" s="10">
        <v>1</v>
      </c>
      <c r="AM149" s="10">
        <v>1</v>
      </c>
      <c r="AN149" s="10">
        <v>1</v>
      </c>
      <c r="AO149" s="10">
        <v>0</v>
      </c>
      <c r="AP149" s="10">
        <v>1</v>
      </c>
      <c r="AQ149" s="140">
        <v>8</v>
      </c>
      <c r="AR149" s="10">
        <v>6</v>
      </c>
      <c r="AS149" s="10">
        <v>0</v>
      </c>
      <c r="AT149" s="10">
        <v>6</v>
      </c>
      <c r="AU149" s="10">
        <v>11</v>
      </c>
      <c r="AV149" s="10">
        <v>2</v>
      </c>
      <c r="AW149" s="10">
        <v>0</v>
      </c>
      <c r="AX149" s="10">
        <v>0</v>
      </c>
      <c r="AY149" s="335">
        <v>13</v>
      </c>
      <c r="AZ149" s="10">
        <v>8</v>
      </c>
      <c r="BA149" s="10">
        <f t="shared" si="39"/>
        <v>1</v>
      </c>
      <c r="BB149" s="18">
        <v>1</v>
      </c>
      <c r="BC149" s="18"/>
    </row>
    <row r="150" spans="1:55" ht="15" customHeight="1">
      <c r="A150" s="177" t="s">
        <v>481</v>
      </c>
      <c r="B150" s="10">
        <v>122</v>
      </c>
      <c r="C150" s="10">
        <v>51</v>
      </c>
      <c r="D150" s="10">
        <v>43</v>
      </c>
      <c r="E150" s="10">
        <v>20</v>
      </c>
      <c r="F150" s="10">
        <v>0</v>
      </c>
      <c r="G150" s="10">
        <v>0</v>
      </c>
      <c r="H150" s="10">
        <v>35</v>
      </c>
      <c r="I150" s="10">
        <v>8</v>
      </c>
      <c r="J150" s="10">
        <v>69</v>
      </c>
      <c r="K150" s="10">
        <v>35</v>
      </c>
      <c r="L150" s="10">
        <v>0</v>
      </c>
      <c r="M150" s="10">
        <v>0</v>
      </c>
      <c r="N150" s="10">
        <v>20</v>
      </c>
      <c r="O150" s="10">
        <v>0</v>
      </c>
      <c r="P150" s="9">
        <f t="shared" si="42"/>
        <v>289</v>
      </c>
      <c r="Q150" s="9">
        <f t="shared" si="43"/>
        <v>114</v>
      </c>
      <c r="R150" s="177" t="s">
        <v>481</v>
      </c>
      <c r="S150" s="10">
        <v>8</v>
      </c>
      <c r="T150" s="10">
        <v>2</v>
      </c>
      <c r="U150" s="10">
        <v>3</v>
      </c>
      <c r="V150" s="10">
        <v>3</v>
      </c>
      <c r="W150" s="10">
        <v>0</v>
      </c>
      <c r="X150" s="10">
        <v>0</v>
      </c>
      <c r="Y150" s="10">
        <v>8</v>
      </c>
      <c r="Z150" s="10">
        <v>1</v>
      </c>
      <c r="AA150" s="10">
        <v>20</v>
      </c>
      <c r="AB150" s="10">
        <v>6</v>
      </c>
      <c r="AC150" s="10">
        <v>0</v>
      </c>
      <c r="AD150" s="10">
        <v>0</v>
      </c>
      <c r="AE150" s="10">
        <v>7</v>
      </c>
      <c r="AF150" s="10">
        <v>0</v>
      </c>
      <c r="AG150" s="9">
        <f t="shared" si="40"/>
        <v>46</v>
      </c>
      <c r="AH150" s="9">
        <f t="shared" si="41"/>
        <v>12</v>
      </c>
      <c r="AI150" s="178" t="s">
        <v>481</v>
      </c>
      <c r="AJ150" s="10">
        <v>3</v>
      </c>
      <c r="AK150" s="10">
        <v>1</v>
      </c>
      <c r="AL150" s="10">
        <v>0</v>
      </c>
      <c r="AM150" s="10">
        <v>1</v>
      </c>
      <c r="AN150" s="10">
        <v>1</v>
      </c>
      <c r="AO150" s="10">
        <v>0</v>
      </c>
      <c r="AP150" s="10">
        <v>1</v>
      </c>
      <c r="AQ150" s="140">
        <v>7</v>
      </c>
      <c r="AR150" s="10">
        <v>6</v>
      </c>
      <c r="AS150" s="10">
        <v>0</v>
      </c>
      <c r="AT150" s="10">
        <v>6</v>
      </c>
      <c r="AU150" s="10">
        <v>7</v>
      </c>
      <c r="AV150" s="10">
        <v>3</v>
      </c>
      <c r="AW150" s="10">
        <v>0</v>
      </c>
      <c r="AX150" s="10">
        <v>0</v>
      </c>
      <c r="AY150" s="335">
        <v>10</v>
      </c>
      <c r="AZ150" s="10">
        <v>8</v>
      </c>
      <c r="BA150" s="10">
        <f t="shared" si="39"/>
        <v>1</v>
      </c>
      <c r="BB150" s="18">
        <v>1</v>
      </c>
      <c r="BC150" s="18"/>
    </row>
    <row r="151" spans="1:55" ht="1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9">
        <f t="shared" si="42"/>
        <v>0</v>
      </c>
      <c r="Q151" s="9">
        <f t="shared" si="43"/>
        <v>0</v>
      </c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9"/>
      <c r="AH151" s="9"/>
      <c r="AI151" s="60"/>
      <c r="AJ151" s="10"/>
      <c r="AK151" s="10"/>
      <c r="AL151" s="10"/>
      <c r="AM151" s="10"/>
      <c r="AN151" s="10"/>
      <c r="AO151" s="10"/>
      <c r="AP151" s="10"/>
      <c r="AQ151" s="244"/>
      <c r="AR151" s="10"/>
      <c r="AS151" s="10"/>
      <c r="AT151" s="10"/>
      <c r="AU151" s="10"/>
      <c r="AV151" s="10"/>
      <c r="AW151" s="10"/>
      <c r="AX151" s="10"/>
      <c r="AY151" s="32"/>
      <c r="AZ151" s="10"/>
      <c r="BA151" s="10"/>
      <c r="BB151" s="18"/>
      <c r="BC151" s="18"/>
    </row>
    <row r="152" spans="1:55" ht="1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9">
        <f t="shared" si="42"/>
        <v>0</v>
      </c>
      <c r="Q152" s="9">
        <f t="shared" si="43"/>
        <v>0</v>
      </c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9">
        <f t="shared" si="40"/>
        <v>0</v>
      </c>
      <c r="AH152" s="9">
        <f t="shared" si="41"/>
        <v>0</v>
      </c>
      <c r="AI152" s="60"/>
      <c r="AJ152" s="10"/>
      <c r="AK152" s="10"/>
      <c r="AL152" s="10"/>
      <c r="AM152" s="10"/>
      <c r="AN152" s="10"/>
      <c r="AO152" s="10"/>
      <c r="AP152" s="10"/>
      <c r="AQ152" s="244"/>
      <c r="AR152" s="10"/>
      <c r="AS152" s="10"/>
      <c r="AT152" s="10"/>
      <c r="AU152" s="10"/>
      <c r="AV152" s="10"/>
      <c r="AW152" s="10"/>
      <c r="AX152" s="10"/>
      <c r="AY152" s="32"/>
      <c r="AZ152" s="10"/>
      <c r="BA152" s="10"/>
      <c r="BB152" s="18"/>
      <c r="BC152" s="18"/>
    </row>
    <row r="153" spans="1:55" ht="12.7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39"/>
      <c r="AH153" s="39"/>
      <c r="AI153" s="61"/>
      <c r="AJ153" s="40"/>
      <c r="AK153" s="40"/>
      <c r="AL153" s="40"/>
      <c r="AM153" s="40"/>
      <c r="AN153" s="40"/>
      <c r="AO153" s="40"/>
      <c r="AP153" s="40"/>
      <c r="AQ153" s="245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93"/>
      <c r="BC153" s="93"/>
    </row>
    <row r="154" spans="2:51" ht="12.7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J154" s="23"/>
      <c r="AK154" s="23"/>
      <c r="AL154" s="23"/>
      <c r="AM154" s="23"/>
      <c r="AN154" s="23"/>
      <c r="AO154" s="23"/>
      <c r="AP154" s="23"/>
      <c r="AQ154" s="66"/>
      <c r="AR154" s="23"/>
      <c r="AS154" s="23"/>
      <c r="AT154" s="23"/>
      <c r="AU154" s="23"/>
      <c r="AV154" s="23"/>
      <c r="AW154" s="23"/>
      <c r="AX154" s="23"/>
      <c r="AY154" s="23"/>
    </row>
    <row r="155" spans="1:55" ht="12.75">
      <c r="A155" s="24" t="s">
        <v>158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 t="s">
        <v>247</v>
      </c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 t="s">
        <v>213</v>
      </c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37"/>
      <c r="BC155" s="37"/>
    </row>
    <row r="156" spans="1:55" ht="12.75">
      <c r="A156" s="24" t="s">
        <v>415</v>
      </c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 t="s">
        <v>415</v>
      </c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 t="s">
        <v>419</v>
      </c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37"/>
      <c r="BC156" s="37"/>
    </row>
    <row r="157" spans="1:55" ht="12.75">
      <c r="A157" s="24" t="s">
        <v>401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 t="s">
        <v>401</v>
      </c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 t="s">
        <v>401</v>
      </c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37"/>
      <c r="BC157" s="37"/>
    </row>
    <row r="158" spans="2:51" ht="12.7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J158" s="23"/>
      <c r="AK158" s="23"/>
      <c r="AL158" s="23"/>
      <c r="AM158" s="23"/>
      <c r="AN158" s="23"/>
      <c r="AO158" s="23"/>
      <c r="AP158" s="23"/>
      <c r="AQ158" s="66"/>
      <c r="AR158" s="23"/>
      <c r="AS158" s="23"/>
      <c r="AT158" s="23"/>
      <c r="AU158" s="23"/>
      <c r="AV158" s="23"/>
      <c r="AW158" s="23"/>
      <c r="AX158" s="23"/>
      <c r="AY158" s="23"/>
    </row>
    <row r="159" spans="1:54" ht="12.75">
      <c r="A159" s="65" t="s">
        <v>540</v>
      </c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4" t="s">
        <v>298</v>
      </c>
      <c r="O159" s="24"/>
      <c r="P159" s="23"/>
      <c r="Q159" s="23"/>
      <c r="R159" s="65" t="s">
        <v>540</v>
      </c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4" t="s">
        <v>298</v>
      </c>
      <c r="AF159" s="24"/>
      <c r="AG159" s="23"/>
      <c r="AH159" s="23"/>
      <c r="AI159" s="65" t="s">
        <v>540</v>
      </c>
      <c r="AJ159" s="23"/>
      <c r="AK159" s="23"/>
      <c r="AL159" s="23"/>
      <c r="AM159" s="23"/>
      <c r="AN159" s="23"/>
      <c r="AO159" s="23"/>
      <c r="AP159" s="23"/>
      <c r="AQ159" s="66"/>
      <c r="AR159" s="23"/>
      <c r="AS159" s="23"/>
      <c r="AT159" s="23"/>
      <c r="AU159" s="23"/>
      <c r="AV159" s="23"/>
      <c r="AW159" s="23"/>
      <c r="AY159" s="24"/>
      <c r="BB159" s="24" t="s">
        <v>298</v>
      </c>
    </row>
    <row r="160" spans="2:51" ht="12.7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J160" s="23"/>
      <c r="AK160" s="23"/>
      <c r="AL160" s="23"/>
      <c r="AM160" s="23"/>
      <c r="AN160" s="23"/>
      <c r="AO160" s="23"/>
      <c r="AP160" s="23"/>
      <c r="AQ160" s="66"/>
      <c r="AR160" s="23"/>
      <c r="AS160" s="23"/>
      <c r="AT160" s="23"/>
      <c r="AU160" s="23"/>
      <c r="AV160" s="23"/>
      <c r="AW160" s="23"/>
      <c r="AX160" s="23"/>
      <c r="AY160" s="23"/>
    </row>
    <row r="161" spans="1:55" s="496" customFormat="1" ht="16.5" customHeight="1">
      <c r="A161" s="426"/>
      <c r="B161" s="427" t="s">
        <v>283</v>
      </c>
      <c r="C161" s="428"/>
      <c r="D161" s="427" t="s">
        <v>284</v>
      </c>
      <c r="E161" s="428"/>
      <c r="F161" s="427" t="s">
        <v>285</v>
      </c>
      <c r="G161" s="428"/>
      <c r="H161" s="427" t="s">
        <v>286</v>
      </c>
      <c r="I161" s="428"/>
      <c r="J161" s="427" t="s">
        <v>287</v>
      </c>
      <c r="K161" s="428"/>
      <c r="L161" s="427" t="s">
        <v>288</v>
      </c>
      <c r="M161" s="428"/>
      <c r="N161" s="427" t="s">
        <v>289</v>
      </c>
      <c r="O161" s="428"/>
      <c r="P161" s="427" t="s">
        <v>259</v>
      </c>
      <c r="Q161" s="428"/>
      <c r="R161" s="426"/>
      <c r="S161" s="427" t="s">
        <v>283</v>
      </c>
      <c r="T161" s="428"/>
      <c r="U161" s="427" t="s">
        <v>284</v>
      </c>
      <c r="V161" s="428"/>
      <c r="W161" s="427" t="s">
        <v>285</v>
      </c>
      <c r="X161" s="428"/>
      <c r="Y161" s="427" t="s">
        <v>286</v>
      </c>
      <c r="Z161" s="428"/>
      <c r="AA161" s="427" t="s">
        <v>287</v>
      </c>
      <c r="AB161" s="428"/>
      <c r="AC161" s="427" t="s">
        <v>288</v>
      </c>
      <c r="AD161" s="428"/>
      <c r="AE161" s="427" t="s">
        <v>289</v>
      </c>
      <c r="AF161" s="428"/>
      <c r="AG161" s="427" t="s">
        <v>259</v>
      </c>
      <c r="AH161" s="428"/>
      <c r="AI161" s="490"/>
      <c r="AJ161" s="184" t="s">
        <v>569</v>
      </c>
      <c r="AK161" s="491"/>
      <c r="AL161" s="491"/>
      <c r="AM161" s="491"/>
      <c r="AN161" s="491"/>
      <c r="AO161" s="491"/>
      <c r="AP161" s="491"/>
      <c r="AQ161" s="492"/>
      <c r="AR161" s="493" t="s">
        <v>5</v>
      </c>
      <c r="AS161" s="494"/>
      <c r="AT161" s="495"/>
      <c r="AU161" s="412" t="s">
        <v>534</v>
      </c>
      <c r="AV161" s="413"/>
      <c r="AW161" s="411"/>
      <c r="AX161" s="414"/>
      <c r="AY161" s="421"/>
      <c r="AZ161" s="399" t="s">
        <v>385</v>
      </c>
      <c r="BA161" s="412" t="s">
        <v>386</v>
      </c>
      <c r="BB161" s="400"/>
      <c r="BC161" s="417">
        <v>0</v>
      </c>
    </row>
    <row r="162" spans="1:55" s="497" customFormat="1" ht="25.5" customHeight="1">
      <c r="A162" s="228" t="s">
        <v>416</v>
      </c>
      <c r="B162" s="228" t="s">
        <v>532</v>
      </c>
      <c r="C162" s="228" t="s">
        <v>265</v>
      </c>
      <c r="D162" s="228" t="s">
        <v>532</v>
      </c>
      <c r="E162" s="228" t="s">
        <v>265</v>
      </c>
      <c r="F162" s="228" t="s">
        <v>532</v>
      </c>
      <c r="G162" s="228" t="s">
        <v>265</v>
      </c>
      <c r="H162" s="228" t="s">
        <v>532</v>
      </c>
      <c r="I162" s="228" t="s">
        <v>265</v>
      </c>
      <c r="J162" s="228" t="s">
        <v>532</v>
      </c>
      <c r="K162" s="228" t="s">
        <v>265</v>
      </c>
      <c r="L162" s="228" t="s">
        <v>532</v>
      </c>
      <c r="M162" s="228" t="s">
        <v>265</v>
      </c>
      <c r="N162" s="228" t="s">
        <v>532</v>
      </c>
      <c r="O162" s="228" t="s">
        <v>265</v>
      </c>
      <c r="P162" s="228" t="s">
        <v>532</v>
      </c>
      <c r="Q162" s="228" t="s">
        <v>265</v>
      </c>
      <c r="R162" s="228" t="s">
        <v>416</v>
      </c>
      <c r="S162" s="228" t="s">
        <v>532</v>
      </c>
      <c r="T162" s="228" t="s">
        <v>265</v>
      </c>
      <c r="U162" s="228" t="s">
        <v>532</v>
      </c>
      <c r="V162" s="228" t="s">
        <v>265</v>
      </c>
      <c r="W162" s="228" t="s">
        <v>532</v>
      </c>
      <c r="X162" s="228" t="s">
        <v>265</v>
      </c>
      <c r="Y162" s="228" t="s">
        <v>532</v>
      </c>
      <c r="Z162" s="228" t="s">
        <v>265</v>
      </c>
      <c r="AA162" s="228" t="s">
        <v>532</v>
      </c>
      <c r="AB162" s="228" t="s">
        <v>265</v>
      </c>
      <c r="AC162" s="228" t="s">
        <v>532</v>
      </c>
      <c r="AD162" s="228" t="s">
        <v>265</v>
      </c>
      <c r="AE162" s="228" t="s">
        <v>532</v>
      </c>
      <c r="AF162" s="228" t="s">
        <v>265</v>
      </c>
      <c r="AG162" s="228" t="s">
        <v>532</v>
      </c>
      <c r="AH162" s="228" t="s">
        <v>265</v>
      </c>
      <c r="AI162" s="228" t="s">
        <v>416</v>
      </c>
      <c r="AJ162" s="488" t="s">
        <v>283</v>
      </c>
      <c r="AK162" s="488" t="s">
        <v>291</v>
      </c>
      <c r="AL162" s="488" t="s">
        <v>292</v>
      </c>
      <c r="AM162" s="488" t="s">
        <v>293</v>
      </c>
      <c r="AN162" s="488" t="s">
        <v>294</v>
      </c>
      <c r="AO162" s="488" t="s">
        <v>295</v>
      </c>
      <c r="AP162" s="488" t="s">
        <v>296</v>
      </c>
      <c r="AQ162" s="489" t="s">
        <v>259</v>
      </c>
      <c r="AR162" s="498" t="s">
        <v>393</v>
      </c>
      <c r="AS162" s="440" t="s">
        <v>394</v>
      </c>
      <c r="AT162" s="440" t="s">
        <v>392</v>
      </c>
      <c r="AU162" s="377" t="s">
        <v>533</v>
      </c>
      <c r="AV162" s="347" t="s">
        <v>395</v>
      </c>
      <c r="AW162" s="347" t="s">
        <v>276</v>
      </c>
      <c r="AX162" s="347" t="s">
        <v>396</v>
      </c>
      <c r="AY162" s="348" t="s">
        <v>570</v>
      </c>
      <c r="AZ162" s="349" t="s">
        <v>128</v>
      </c>
      <c r="BA162" s="379" t="s">
        <v>143</v>
      </c>
      <c r="BB162" s="349" t="s">
        <v>138</v>
      </c>
      <c r="BC162" s="379" t="s">
        <v>144</v>
      </c>
    </row>
    <row r="163" spans="1:55" ht="12.75">
      <c r="A163" s="7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"/>
      <c r="AJ163" s="225"/>
      <c r="AK163" s="225"/>
      <c r="AL163" s="225"/>
      <c r="AM163" s="225"/>
      <c r="AN163" s="225"/>
      <c r="AO163" s="225"/>
      <c r="AP163" s="225"/>
      <c r="AQ163" s="165"/>
      <c r="AR163" s="221"/>
      <c r="AS163" s="229"/>
      <c r="AT163" s="221"/>
      <c r="AU163" s="219"/>
      <c r="AV163" s="219"/>
      <c r="AW163" s="165"/>
      <c r="AX163" s="219"/>
      <c r="AY163" s="165"/>
      <c r="AZ163" s="221"/>
      <c r="BA163" s="221"/>
      <c r="BB163" s="18"/>
      <c r="BC163" s="119"/>
    </row>
    <row r="164" spans="1:55" ht="12.75">
      <c r="A164" s="9" t="s">
        <v>267</v>
      </c>
      <c r="B164" s="9">
        <f aca="true" t="shared" si="44" ref="B164:Q164">SUM(B166:B184)</f>
        <v>2209</v>
      </c>
      <c r="C164" s="9">
        <f t="shared" si="44"/>
        <v>906</v>
      </c>
      <c r="D164" s="9">
        <f t="shared" si="44"/>
        <v>502</v>
      </c>
      <c r="E164" s="9">
        <f t="shared" si="44"/>
        <v>237</v>
      </c>
      <c r="F164" s="9">
        <f t="shared" si="44"/>
        <v>63</v>
      </c>
      <c r="G164" s="9">
        <f t="shared" si="44"/>
        <v>9</v>
      </c>
      <c r="H164" s="9">
        <f t="shared" si="44"/>
        <v>612</v>
      </c>
      <c r="I164" s="9">
        <f t="shared" si="44"/>
        <v>199</v>
      </c>
      <c r="J164" s="9">
        <f t="shared" si="44"/>
        <v>1002</v>
      </c>
      <c r="K164" s="9">
        <f t="shared" si="44"/>
        <v>414</v>
      </c>
      <c r="L164" s="9">
        <f t="shared" si="44"/>
        <v>42</v>
      </c>
      <c r="M164" s="9">
        <f t="shared" si="44"/>
        <v>9</v>
      </c>
      <c r="N164" s="9">
        <f t="shared" si="44"/>
        <v>484</v>
      </c>
      <c r="O164" s="9">
        <f t="shared" si="44"/>
        <v>123</v>
      </c>
      <c r="P164" s="9">
        <f t="shared" si="44"/>
        <v>4914</v>
      </c>
      <c r="Q164" s="9">
        <f t="shared" si="44"/>
        <v>1897</v>
      </c>
      <c r="R164" s="9" t="s">
        <v>267</v>
      </c>
      <c r="S164" s="9">
        <f aca="true" t="shared" si="45" ref="S164:AH164">SUM(S166:S184)</f>
        <v>259</v>
      </c>
      <c r="T164" s="9">
        <f t="shared" si="45"/>
        <v>101</v>
      </c>
      <c r="U164" s="9">
        <f t="shared" si="45"/>
        <v>59</v>
      </c>
      <c r="V164" s="9">
        <f t="shared" si="45"/>
        <v>35</v>
      </c>
      <c r="W164" s="9">
        <f t="shared" si="45"/>
        <v>10</v>
      </c>
      <c r="X164" s="9">
        <f t="shared" si="45"/>
        <v>1</v>
      </c>
      <c r="Y164" s="9">
        <f t="shared" si="45"/>
        <v>74</v>
      </c>
      <c r="Z164" s="9">
        <f t="shared" si="45"/>
        <v>30</v>
      </c>
      <c r="AA164" s="9">
        <f t="shared" si="45"/>
        <v>549</v>
      </c>
      <c r="AB164" s="9">
        <f t="shared" si="45"/>
        <v>252</v>
      </c>
      <c r="AC164" s="9">
        <f t="shared" si="45"/>
        <v>32</v>
      </c>
      <c r="AD164" s="9">
        <f t="shared" si="45"/>
        <v>9</v>
      </c>
      <c r="AE164" s="9">
        <f t="shared" si="45"/>
        <v>233</v>
      </c>
      <c r="AF164" s="9">
        <f t="shared" si="45"/>
        <v>53</v>
      </c>
      <c r="AG164" s="9">
        <f t="shared" si="45"/>
        <v>1216</v>
      </c>
      <c r="AH164" s="9">
        <f t="shared" si="45"/>
        <v>481</v>
      </c>
      <c r="AI164" s="9" t="s">
        <v>267</v>
      </c>
      <c r="AJ164" s="9">
        <f aca="true" t="shared" si="46" ref="AJ164:BC164">SUM(AJ166:AJ184)</f>
        <v>45</v>
      </c>
      <c r="AK164" s="9">
        <f t="shared" si="46"/>
        <v>18</v>
      </c>
      <c r="AL164" s="9">
        <f t="shared" si="46"/>
        <v>4</v>
      </c>
      <c r="AM164" s="9">
        <f t="shared" si="46"/>
        <v>22</v>
      </c>
      <c r="AN164" s="9">
        <f t="shared" si="46"/>
        <v>27</v>
      </c>
      <c r="AO164" s="9">
        <f t="shared" si="46"/>
        <v>4</v>
      </c>
      <c r="AP164" s="9">
        <f t="shared" si="46"/>
        <v>21</v>
      </c>
      <c r="AQ164" s="9">
        <f t="shared" si="46"/>
        <v>141</v>
      </c>
      <c r="AR164" s="9">
        <f t="shared" si="46"/>
        <v>138</v>
      </c>
      <c r="AS164" s="9">
        <f t="shared" si="46"/>
        <v>4</v>
      </c>
      <c r="AT164" s="9">
        <f t="shared" si="46"/>
        <v>142</v>
      </c>
      <c r="AU164" s="9">
        <f t="shared" si="46"/>
        <v>265</v>
      </c>
      <c r="AV164" s="9">
        <f t="shared" si="46"/>
        <v>9</v>
      </c>
      <c r="AW164" s="9">
        <f t="shared" si="46"/>
        <v>14</v>
      </c>
      <c r="AX164" s="9">
        <f t="shared" si="46"/>
        <v>2</v>
      </c>
      <c r="AY164" s="9">
        <f t="shared" si="46"/>
        <v>290</v>
      </c>
      <c r="AZ164" s="9">
        <f t="shared" si="46"/>
        <v>155</v>
      </c>
      <c r="BA164" s="9">
        <f t="shared" si="46"/>
        <v>20</v>
      </c>
      <c r="BB164" s="9">
        <f t="shared" si="46"/>
        <v>20</v>
      </c>
      <c r="BC164" s="9">
        <f t="shared" si="46"/>
        <v>0</v>
      </c>
    </row>
    <row r="165" spans="1:55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9"/>
      <c r="Q165" s="9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247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8"/>
      <c r="BC165" s="18"/>
    </row>
    <row r="166" spans="1:55" ht="15" customHeight="1">
      <c r="A166" s="10" t="s">
        <v>33</v>
      </c>
      <c r="B166" s="10">
        <v>98</v>
      </c>
      <c r="C166" s="10">
        <v>30</v>
      </c>
      <c r="D166" s="10">
        <v>20</v>
      </c>
      <c r="E166" s="10">
        <v>8</v>
      </c>
      <c r="F166" s="10">
        <v>0</v>
      </c>
      <c r="G166" s="10">
        <v>0</v>
      </c>
      <c r="H166" s="10">
        <v>11</v>
      </c>
      <c r="I166" s="10">
        <v>1</v>
      </c>
      <c r="J166" s="10">
        <v>30</v>
      </c>
      <c r="K166" s="10">
        <v>15</v>
      </c>
      <c r="L166" s="10">
        <v>0</v>
      </c>
      <c r="M166" s="10">
        <v>0</v>
      </c>
      <c r="N166" s="10">
        <v>12</v>
      </c>
      <c r="O166" s="10">
        <v>3</v>
      </c>
      <c r="P166" s="9">
        <f>B166+D166+F166+H166+J166+L166+N166</f>
        <v>171</v>
      </c>
      <c r="Q166" s="9">
        <f>C166+E166+G166+I166+K166+M166+O166</f>
        <v>57</v>
      </c>
      <c r="R166" s="10" t="s">
        <v>33</v>
      </c>
      <c r="S166" s="10">
        <v>2</v>
      </c>
      <c r="T166" s="10">
        <v>2</v>
      </c>
      <c r="U166" s="10">
        <v>1</v>
      </c>
      <c r="V166" s="10">
        <v>0</v>
      </c>
      <c r="W166" s="10">
        <v>0</v>
      </c>
      <c r="X166" s="10">
        <v>0</v>
      </c>
      <c r="Y166" s="10">
        <v>1</v>
      </c>
      <c r="Z166" s="10">
        <v>0</v>
      </c>
      <c r="AA166" s="10">
        <v>16</v>
      </c>
      <c r="AB166" s="10">
        <v>7</v>
      </c>
      <c r="AC166" s="10">
        <v>0</v>
      </c>
      <c r="AD166" s="10">
        <v>0</v>
      </c>
      <c r="AE166" s="10">
        <v>10</v>
      </c>
      <c r="AF166" s="10">
        <v>2</v>
      </c>
      <c r="AG166" s="9">
        <f>S166+U166+W166+Y166+AA166+AC166+AE166</f>
        <v>30</v>
      </c>
      <c r="AH166" s="32">
        <f>T166+V166+X166+Z166+AB166+AD166+AF166</f>
        <v>11</v>
      </c>
      <c r="AI166" s="10" t="s">
        <v>33</v>
      </c>
      <c r="AJ166" s="10">
        <v>2</v>
      </c>
      <c r="AK166" s="10">
        <v>1</v>
      </c>
      <c r="AL166" s="10">
        <v>0</v>
      </c>
      <c r="AM166" s="10">
        <v>1</v>
      </c>
      <c r="AN166" s="10">
        <v>1</v>
      </c>
      <c r="AO166" s="10">
        <v>0</v>
      </c>
      <c r="AP166" s="10">
        <v>1</v>
      </c>
      <c r="AQ166" s="140">
        <v>6</v>
      </c>
      <c r="AR166" s="10">
        <v>4</v>
      </c>
      <c r="AS166" s="10">
        <v>0</v>
      </c>
      <c r="AT166" s="10">
        <v>4</v>
      </c>
      <c r="AU166" s="10">
        <v>6</v>
      </c>
      <c r="AV166" s="10">
        <v>1</v>
      </c>
      <c r="AW166" s="10">
        <v>0</v>
      </c>
      <c r="AX166" s="10">
        <v>0</v>
      </c>
      <c r="AY166" s="335">
        <v>7</v>
      </c>
      <c r="AZ166" s="10">
        <v>3</v>
      </c>
      <c r="BA166" s="10">
        <f aca="true" t="shared" si="47" ref="BA166:BA184">+BB166+BC166</f>
        <v>1</v>
      </c>
      <c r="BB166" s="18">
        <v>1</v>
      </c>
      <c r="BC166" s="18"/>
    </row>
    <row r="167" spans="1:55" ht="15" customHeight="1">
      <c r="A167" s="10" t="s">
        <v>482</v>
      </c>
      <c r="B167" s="10">
        <v>113</v>
      </c>
      <c r="C167" s="10">
        <v>55</v>
      </c>
      <c r="D167" s="10">
        <v>0</v>
      </c>
      <c r="E167" s="10">
        <v>0</v>
      </c>
      <c r="F167" s="10">
        <v>0</v>
      </c>
      <c r="G167" s="10">
        <v>0</v>
      </c>
      <c r="H167" s="10">
        <v>58</v>
      </c>
      <c r="I167" s="10">
        <v>22</v>
      </c>
      <c r="J167" s="10">
        <v>52</v>
      </c>
      <c r="K167" s="10">
        <v>23</v>
      </c>
      <c r="L167" s="10">
        <v>0</v>
      </c>
      <c r="M167" s="10">
        <v>0</v>
      </c>
      <c r="N167" s="10">
        <v>16</v>
      </c>
      <c r="O167" s="10">
        <v>1</v>
      </c>
      <c r="P167" s="9">
        <f>B167+D167+F167+H167+J167+L167+N167</f>
        <v>239</v>
      </c>
      <c r="Q167" s="9">
        <f>C167+E167+G167+I167+K167+M167+O167</f>
        <v>101</v>
      </c>
      <c r="R167" s="10" t="s">
        <v>482</v>
      </c>
      <c r="S167" s="10">
        <v>6</v>
      </c>
      <c r="T167" s="10">
        <v>3</v>
      </c>
      <c r="U167" s="10">
        <v>0</v>
      </c>
      <c r="V167" s="10">
        <v>0</v>
      </c>
      <c r="W167" s="10">
        <v>0</v>
      </c>
      <c r="X167" s="10">
        <v>0</v>
      </c>
      <c r="Y167" s="10">
        <v>2</v>
      </c>
      <c r="Z167" s="10">
        <v>1</v>
      </c>
      <c r="AA167" s="10">
        <v>20</v>
      </c>
      <c r="AB167" s="10">
        <v>11</v>
      </c>
      <c r="AC167" s="10">
        <v>0</v>
      </c>
      <c r="AD167" s="10">
        <v>0</v>
      </c>
      <c r="AE167" s="10">
        <v>11</v>
      </c>
      <c r="AF167" s="10">
        <v>1</v>
      </c>
      <c r="AG167" s="9">
        <f aca="true" t="shared" si="48" ref="AG167:AG184">S167+U167+W167+Y167+AA167+AC167+AE167</f>
        <v>39</v>
      </c>
      <c r="AH167" s="32">
        <f aca="true" t="shared" si="49" ref="AH167:AH184">T167+V167+X167+Z167+AB167+AD167+AF167</f>
        <v>16</v>
      </c>
      <c r="AI167" s="10" t="s">
        <v>482</v>
      </c>
      <c r="AJ167" s="10">
        <v>2</v>
      </c>
      <c r="AK167" s="10">
        <v>0</v>
      </c>
      <c r="AL167" s="10">
        <v>0</v>
      </c>
      <c r="AM167" s="10">
        <v>1</v>
      </c>
      <c r="AN167" s="10">
        <v>1</v>
      </c>
      <c r="AO167" s="10">
        <v>0</v>
      </c>
      <c r="AP167" s="10">
        <v>1</v>
      </c>
      <c r="AQ167" s="140">
        <v>5</v>
      </c>
      <c r="AR167" s="10">
        <v>4</v>
      </c>
      <c r="AS167" s="10">
        <v>1</v>
      </c>
      <c r="AT167" s="10">
        <v>5</v>
      </c>
      <c r="AU167" s="10">
        <v>6</v>
      </c>
      <c r="AV167" s="10">
        <v>0</v>
      </c>
      <c r="AW167" s="10">
        <v>1</v>
      </c>
      <c r="AX167" s="10">
        <v>0</v>
      </c>
      <c r="AY167" s="335">
        <v>7</v>
      </c>
      <c r="AZ167" s="10">
        <v>6</v>
      </c>
      <c r="BA167" s="10">
        <f t="shared" si="47"/>
        <v>1</v>
      </c>
      <c r="BB167" s="18">
        <v>1</v>
      </c>
      <c r="BC167" s="18"/>
    </row>
    <row r="168" spans="1:55" ht="15" customHeight="1">
      <c r="A168" s="10" t="s">
        <v>483</v>
      </c>
      <c r="B168" s="10">
        <v>69</v>
      </c>
      <c r="C168" s="10">
        <v>36</v>
      </c>
      <c r="D168" s="10">
        <v>10</v>
      </c>
      <c r="E168" s="10">
        <v>9</v>
      </c>
      <c r="F168" s="10">
        <v>0</v>
      </c>
      <c r="G168" s="10">
        <v>0</v>
      </c>
      <c r="H168" s="10">
        <v>8</v>
      </c>
      <c r="I168" s="10">
        <v>1</v>
      </c>
      <c r="J168" s="10">
        <v>32</v>
      </c>
      <c r="K168" s="10">
        <v>12</v>
      </c>
      <c r="L168" s="10">
        <v>0</v>
      </c>
      <c r="M168" s="10">
        <v>0</v>
      </c>
      <c r="N168" s="10">
        <v>6</v>
      </c>
      <c r="O168" s="10">
        <v>1</v>
      </c>
      <c r="P168" s="9">
        <f aca="true" t="shared" si="50" ref="P168:P181">B168+D168+F168+H168+J168+L168+N168</f>
        <v>125</v>
      </c>
      <c r="Q168" s="9">
        <f aca="true" t="shared" si="51" ref="Q168:Q181">C168+E168+G168+I168+K168+M168+O168</f>
        <v>59</v>
      </c>
      <c r="R168" s="10" t="s">
        <v>483</v>
      </c>
      <c r="S168" s="10">
        <v>4</v>
      </c>
      <c r="T168" s="10">
        <v>1</v>
      </c>
      <c r="U168" s="10">
        <v>4</v>
      </c>
      <c r="V168" s="10">
        <v>4</v>
      </c>
      <c r="W168" s="10">
        <v>0</v>
      </c>
      <c r="X168" s="10">
        <v>0</v>
      </c>
      <c r="Y168" s="10">
        <v>0</v>
      </c>
      <c r="Z168" s="10">
        <v>0</v>
      </c>
      <c r="AA168" s="10">
        <v>25</v>
      </c>
      <c r="AB168" s="10">
        <v>11</v>
      </c>
      <c r="AC168" s="10">
        <v>0</v>
      </c>
      <c r="AD168" s="10">
        <v>0</v>
      </c>
      <c r="AE168" s="10">
        <v>6</v>
      </c>
      <c r="AF168" s="10">
        <v>1</v>
      </c>
      <c r="AG168" s="9">
        <f t="shared" si="48"/>
        <v>39</v>
      </c>
      <c r="AH168" s="32">
        <f t="shared" si="49"/>
        <v>17</v>
      </c>
      <c r="AI168" s="10" t="s">
        <v>483</v>
      </c>
      <c r="AJ168" s="10">
        <v>2</v>
      </c>
      <c r="AK168" s="10">
        <v>1</v>
      </c>
      <c r="AL168" s="10">
        <v>0</v>
      </c>
      <c r="AM168" s="10">
        <v>1</v>
      </c>
      <c r="AN168" s="10">
        <v>1</v>
      </c>
      <c r="AO168" s="10">
        <v>0</v>
      </c>
      <c r="AP168" s="10">
        <v>1</v>
      </c>
      <c r="AQ168" s="140">
        <v>6</v>
      </c>
      <c r="AR168" s="10">
        <v>6</v>
      </c>
      <c r="AS168" s="10">
        <v>0</v>
      </c>
      <c r="AT168" s="10">
        <v>6</v>
      </c>
      <c r="AU168" s="10">
        <v>6</v>
      </c>
      <c r="AV168" s="10">
        <v>0</v>
      </c>
      <c r="AW168" s="10">
        <v>2</v>
      </c>
      <c r="AX168" s="10">
        <v>1</v>
      </c>
      <c r="AY168" s="335">
        <v>9</v>
      </c>
      <c r="AZ168" s="10">
        <v>6</v>
      </c>
      <c r="BA168" s="10">
        <f t="shared" si="47"/>
        <v>1</v>
      </c>
      <c r="BB168" s="18">
        <v>1</v>
      </c>
      <c r="BC168" s="18"/>
    </row>
    <row r="169" spans="1:55" ht="15" customHeight="1">
      <c r="A169" s="10" t="s">
        <v>484</v>
      </c>
      <c r="B169" s="10">
        <v>69</v>
      </c>
      <c r="C169" s="10">
        <v>30</v>
      </c>
      <c r="D169" s="10">
        <v>12</v>
      </c>
      <c r="E169" s="10">
        <v>7</v>
      </c>
      <c r="F169" s="10">
        <v>0</v>
      </c>
      <c r="G169" s="10">
        <v>0</v>
      </c>
      <c r="H169" s="10">
        <v>16</v>
      </c>
      <c r="I169" s="10">
        <v>7</v>
      </c>
      <c r="J169" s="10">
        <v>25</v>
      </c>
      <c r="K169" s="10">
        <v>14</v>
      </c>
      <c r="L169" s="10">
        <v>0</v>
      </c>
      <c r="M169" s="10">
        <v>0</v>
      </c>
      <c r="N169" s="10">
        <v>8</v>
      </c>
      <c r="O169" s="10">
        <v>2</v>
      </c>
      <c r="P169" s="9">
        <f t="shared" si="50"/>
        <v>130</v>
      </c>
      <c r="Q169" s="9">
        <f t="shared" si="51"/>
        <v>60</v>
      </c>
      <c r="R169" s="10" t="s">
        <v>484</v>
      </c>
      <c r="S169" s="10">
        <v>11</v>
      </c>
      <c r="T169" s="10">
        <v>6</v>
      </c>
      <c r="U169" s="10">
        <v>0</v>
      </c>
      <c r="V169" s="10">
        <v>0</v>
      </c>
      <c r="W169" s="10">
        <v>0</v>
      </c>
      <c r="X169" s="10">
        <v>0</v>
      </c>
      <c r="Y169" s="10">
        <v>2</v>
      </c>
      <c r="Z169" s="10">
        <v>0</v>
      </c>
      <c r="AA169" s="10">
        <v>9</v>
      </c>
      <c r="AB169" s="10">
        <v>6</v>
      </c>
      <c r="AC169" s="10">
        <v>0</v>
      </c>
      <c r="AD169" s="10">
        <v>0</v>
      </c>
      <c r="AE169" s="10">
        <v>0</v>
      </c>
      <c r="AF169" s="10">
        <v>0</v>
      </c>
      <c r="AG169" s="9">
        <f t="shared" si="48"/>
        <v>22</v>
      </c>
      <c r="AH169" s="32">
        <f t="shared" si="49"/>
        <v>12</v>
      </c>
      <c r="AI169" s="10" t="s">
        <v>484</v>
      </c>
      <c r="AJ169" s="10">
        <v>1</v>
      </c>
      <c r="AK169" s="10">
        <v>1</v>
      </c>
      <c r="AL169" s="10">
        <v>0</v>
      </c>
      <c r="AM169" s="10">
        <v>1</v>
      </c>
      <c r="AN169" s="10">
        <v>1</v>
      </c>
      <c r="AO169" s="10">
        <v>0</v>
      </c>
      <c r="AP169" s="10">
        <v>1</v>
      </c>
      <c r="AQ169" s="140">
        <v>5</v>
      </c>
      <c r="AR169" s="10">
        <v>4</v>
      </c>
      <c r="AS169" s="10">
        <v>1</v>
      </c>
      <c r="AT169" s="10">
        <v>5</v>
      </c>
      <c r="AU169" s="10">
        <v>5</v>
      </c>
      <c r="AV169" s="10">
        <v>0</v>
      </c>
      <c r="AW169" s="10">
        <v>1</v>
      </c>
      <c r="AX169" s="10">
        <v>0</v>
      </c>
      <c r="AY169" s="335">
        <v>6</v>
      </c>
      <c r="AZ169" s="10">
        <v>1</v>
      </c>
      <c r="BA169" s="10">
        <f t="shared" si="47"/>
        <v>1</v>
      </c>
      <c r="BB169" s="18">
        <v>1</v>
      </c>
      <c r="BC169" s="18"/>
    </row>
    <row r="170" spans="1:55" ht="15" customHeight="1">
      <c r="A170" s="10" t="s">
        <v>485</v>
      </c>
      <c r="B170" s="10">
        <v>48</v>
      </c>
      <c r="C170" s="10">
        <v>20</v>
      </c>
      <c r="D170" s="10">
        <v>19</v>
      </c>
      <c r="E170" s="10">
        <v>12</v>
      </c>
      <c r="F170" s="10">
        <v>0</v>
      </c>
      <c r="G170" s="10">
        <v>0</v>
      </c>
      <c r="H170" s="10">
        <v>0</v>
      </c>
      <c r="I170" s="10">
        <v>0</v>
      </c>
      <c r="J170" s="10">
        <v>8</v>
      </c>
      <c r="K170" s="10">
        <v>5</v>
      </c>
      <c r="L170" s="10">
        <v>0</v>
      </c>
      <c r="M170" s="10">
        <v>0</v>
      </c>
      <c r="N170" s="10">
        <v>0</v>
      </c>
      <c r="O170" s="10">
        <v>0</v>
      </c>
      <c r="P170" s="9">
        <f t="shared" si="50"/>
        <v>75</v>
      </c>
      <c r="Q170" s="9">
        <f t="shared" si="51"/>
        <v>37</v>
      </c>
      <c r="R170" s="10" t="s">
        <v>485</v>
      </c>
      <c r="S170" s="10">
        <v>2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1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9">
        <f t="shared" si="48"/>
        <v>3</v>
      </c>
      <c r="AH170" s="32">
        <f t="shared" si="49"/>
        <v>0</v>
      </c>
      <c r="AI170" s="10" t="s">
        <v>485</v>
      </c>
      <c r="AJ170" s="10">
        <v>1</v>
      </c>
      <c r="AK170" s="10">
        <v>1</v>
      </c>
      <c r="AL170" s="10">
        <v>0</v>
      </c>
      <c r="AM170" s="10">
        <v>0</v>
      </c>
      <c r="AN170" s="10">
        <v>1</v>
      </c>
      <c r="AO170" s="10">
        <v>0</v>
      </c>
      <c r="AP170" s="10">
        <v>0</v>
      </c>
      <c r="AQ170" s="140">
        <v>3</v>
      </c>
      <c r="AR170" s="10">
        <v>3</v>
      </c>
      <c r="AS170" s="10">
        <v>0</v>
      </c>
      <c r="AT170" s="10">
        <v>3</v>
      </c>
      <c r="AU170" s="10">
        <v>6</v>
      </c>
      <c r="AV170" s="10">
        <v>0</v>
      </c>
      <c r="AW170" s="10">
        <v>1</v>
      </c>
      <c r="AX170" s="10">
        <v>0</v>
      </c>
      <c r="AY170" s="335">
        <v>7</v>
      </c>
      <c r="AZ170" s="10">
        <v>10</v>
      </c>
      <c r="BA170" s="10">
        <f t="shared" si="47"/>
        <v>1</v>
      </c>
      <c r="BB170" s="18">
        <v>1</v>
      </c>
      <c r="BC170" s="18"/>
    </row>
    <row r="171" spans="1:55" ht="15" customHeight="1">
      <c r="A171" s="10" t="s">
        <v>571</v>
      </c>
      <c r="B171" s="10">
        <v>91</v>
      </c>
      <c r="C171" s="10">
        <v>22</v>
      </c>
      <c r="D171" s="10">
        <v>51</v>
      </c>
      <c r="E171" s="10">
        <v>20</v>
      </c>
      <c r="F171" s="10">
        <v>0</v>
      </c>
      <c r="G171" s="10">
        <v>0</v>
      </c>
      <c r="H171" s="10">
        <v>36</v>
      </c>
      <c r="I171" s="10">
        <v>4</v>
      </c>
      <c r="J171" s="10">
        <v>62</v>
      </c>
      <c r="K171" s="10">
        <v>24</v>
      </c>
      <c r="L171" s="10">
        <v>0</v>
      </c>
      <c r="M171" s="10">
        <v>0</v>
      </c>
      <c r="N171" s="10">
        <v>30</v>
      </c>
      <c r="O171" s="10">
        <v>10</v>
      </c>
      <c r="P171" s="9">
        <f t="shared" si="50"/>
        <v>270</v>
      </c>
      <c r="Q171" s="9">
        <f t="shared" si="51"/>
        <v>80</v>
      </c>
      <c r="R171" s="10" t="s">
        <v>571</v>
      </c>
      <c r="S171" s="10">
        <v>0</v>
      </c>
      <c r="T171" s="10">
        <v>0</v>
      </c>
      <c r="U171" s="10">
        <v>1</v>
      </c>
      <c r="V171" s="10">
        <v>1</v>
      </c>
      <c r="W171" s="10">
        <v>0</v>
      </c>
      <c r="X171" s="10">
        <v>0</v>
      </c>
      <c r="Y171" s="10">
        <v>0</v>
      </c>
      <c r="Z171" s="10">
        <v>0</v>
      </c>
      <c r="AA171" s="10">
        <v>21</v>
      </c>
      <c r="AB171" s="10">
        <v>10</v>
      </c>
      <c r="AC171" s="10">
        <v>0</v>
      </c>
      <c r="AD171" s="10">
        <v>0</v>
      </c>
      <c r="AE171" s="10">
        <v>8</v>
      </c>
      <c r="AF171" s="10">
        <v>1</v>
      </c>
      <c r="AG171" s="9">
        <f t="shared" si="48"/>
        <v>30</v>
      </c>
      <c r="AH171" s="32">
        <f t="shared" si="49"/>
        <v>12</v>
      </c>
      <c r="AI171" s="10" t="s">
        <v>571</v>
      </c>
      <c r="AJ171" s="10">
        <v>2</v>
      </c>
      <c r="AK171" s="10">
        <v>1</v>
      </c>
      <c r="AL171" s="10">
        <v>0</v>
      </c>
      <c r="AM171" s="10">
        <v>1</v>
      </c>
      <c r="AN171" s="10">
        <v>1</v>
      </c>
      <c r="AO171" s="10">
        <v>0</v>
      </c>
      <c r="AP171" s="10">
        <v>1</v>
      </c>
      <c r="AQ171" s="140">
        <v>6</v>
      </c>
      <c r="AR171" s="10">
        <v>6</v>
      </c>
      <c r="AS171" s="10">
        <v>0</v>
      </c>
      <c r="AT171" s="10">
        <v>6</v>
      </c>
      <c r="AU171" s="10">
        <v>11</v>
      </c>
      <c r="AV171" s="10">
        <v>0</v>
      </c>
      <c r="AW171" s="10">
        <v>0</v>
      </c>
      <c r="AX171" s="10">
        <v>0</v>
      </c>
      <c r="AY171" s="335">
        <v>11</v>
      </c>
      <c r="AZ171" s="10">
        <v>10</v>
      </c>
      <c r="BA171" s="10">
        <f t="shared" si="47"/>
        <v>1</v>
      </c>
      <c r="BB171" s="18">
        <v>1</v>
      </c>
      <c r="BC171" s="18"/>
    </row>
    <row r="172" spans="1:55" ht="15" customHeight="1">
      <c r="A172" s="10" t="s">
        <v>12</v>
      </c>
      <c r="B172" s="10">
        <v>15</v>
      </c>
      <c r="C172" s="10">
        <v>8</v>
      </c>
      <c r="D172" s="10">
        <v>0</v>
      </c>
      <c r="E172" s="10">
        <v>0</v>
      </c>
      <c r="F172" s="10">
        <v>0</v>
      </c>
      <c r="G172" s="10">
        <v>0</v>
      </c>
      <c r="H172" s="10">
        <v>17</v>
      </c>
      <c r="I172" s="10">
        <v>10</v>
      </c>
      <c r="J172" s="10">
        <v>10</v>
      </c>
      <c r="K172" s="10">
        <v>2</v>
      </c>
      <c r="L172" s="10">
        <v>0</v>
      </c>
      <c r="M172" s="10">
        <v>0</v>
      </c>
      <c r="N172" s="10">
        <v>0</v>
      </c>
      <c r="O172" s="10">
        <v>0</v>
      </c>
      <c r="P172" s="9">
        <f t="shared" si="50"/>
        <v>42</v>
      </c>
      <c r="Q172" s="9">
        <f t="shared" si="51"/>
        <v>20</v>
      </c>
      <c r="R172" s="10" t="s">
        <v>12</v>
      </c>
      <c r="S172" s="10">
        <v>3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9">
        <f t="shared" si="48"/>
        <v>3</v>
      </c>
      <c r="AH172" s="32">
        <f t="shared" si="49"/>
        <v>0</v>
      </c>
      <c r="AI172" s="10" t="s">
        <v>12</v>
      </c>
      <c r="AJ172" s="10">
        <v>1</v>
      </c>
      <c r="AK172" s="10">
        <v>0</v>
      </c>
      <c r="AL172" s="10">
        <v>0</v>
      </c>
      <c r="AM172" s="10">
        <v>1</v>
      </c>
      <c r="AN172" s="10">
        <v>1</v>
      </c>
      <c r="AO172" s="10">
        <v>0</v>
      </c>
      <c r="AP172" s="10">
        <v>0</v>
      </c>
      <c r="AQ172" s="140">
        <v>3</v>
      </c>
      <c r="AR172" s="10">
        <v>10</v>
      </c>
      <c r="AS172" s="10">
        <v>0</v>
      </c>
      <c r="AT172" s="10">
        <v>10</v>
      </c>
      <c r="AU172" s="10">
        <v>4</v>
      </c>
      <c r="AV172" s="10">
        <v>0</v>
      </c>
      <c r="AW172" s="10">
        <v>3</v>
      </c>
      <c r="AX172" s="10">
        <v>0</v>
      </c>
      <c r="AY172" s="335">
        <v>7</v>
      </c>
      <c r="AZ172" s="10">
        <v>8</v>
      </c>
      <c r="BA172" s="10">
        <f t="shared" si="47"/>
        <v>1</v>
      </c>
      <c r="BB172" s="18">
        <v>1</v>
      </c>
      <c r="BC172" s="18"/>
    </row>
    <row r="173" spans="1:55" ht="15" customHeight="1">
      <c r="A173" s="10" t="s">
        <v>486</v>
      </c>
      <c r="B173" s="10">
        <v>4</v>
      </c>
      <c r="C173" s="10">
        <v>1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1</v>
      </c>
      <c r="O173" s="10">
        <v>1</v>
      </c>
      <c r="P173" s="9">
        <f t="shared" si="50"/>
        <v>5</v>
      </c>
      <c r="Q173" s="9">
        <f t="shared" si="51"/>
        <v>2</v>
      </c>
      <c r="R173" s="10" t="s">
        <v>486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9">
        <f t="shared" si="48"/>
        <v>0</v>
      </c>
      <c r="AH173" s="32">
        <f t="shared" si="49"/>
        <v>0</v>
      </c>
      <c r="AI173" s="10" t="s">
        <v>486</v>
      </c>
      <c r="AJ173" s="10">
        <v>1</v>
      </c>
      <c r="AK173" s="10">
        <v>0</v>
      </c>
      <c r="AL173" s="10">
        <v>0</v>
      </c>
      <c r="AM173" s="10">
        <v>1</v>
      </c>
      <c r="AN173" s="10">
        <v>0</v>
      </c>
      <c r="AO173" s="10">
        <v>0</v>
      </c>
      <c r="AP173" s="10">
        <v>1</v>
      </c>
      <c r="AQ173" s="140">
        <v>3</v>
      </c>
      <c r="AR173" s="10">
        <v>3</v>
      </c>
      <c r="AS173" s="10">
        <v>0</v>
      </c>
      <c r="AT173" s="10">
        <v>3</v>
      </c>
      <c r="AU173" s="10">
        <v>4</v>
      </c>
      <c r="AV173" s="10">
        <v>0</v>
      </c>
      <c r="AW173" s="10">
        <v>0</v>
      </c>
      <c r="AX173" s="10">
        <v>0</v>
      </c>
      <c r="AY173" s="335">
        <v>4</v>
      </c>
      <c r="AZ173" s="10">
        <v>0</v>
      </c>
      <c r="BA173" s="10">
        <f t="shared" si="47"/>
        <v>1</v>
      </c>
      <c r="BB173" s="18">
        <v>1</v>
      </c>
      <c r="BC173" s="18"/>
    </row>
    <row r="174" spans="1:55" ht="15" customHeight="1">
      <c r="A174" s="10" t="s">
        <v>487</v>
      </c>
      <c r="B174" s="10">
        <v>72</v>
      </c>
      <c r="C174" s="10">
        <v>17</v>
      </c>
      <c r="D174" s="10">
        <v>18</v>
      </c>
      <c r="E174" s="10">
        <v>5</v>
      </c>
      <c r="F174" s="10">
        <v>0</v>
      </c>
      <c r="G174" s="10">
        <v>0</v>
      </c>
      <c r="H174" s="10">
        <v>12</v>
      </c>
      <c r="I174" s="10">
        <v>0</v>
      </c>
      <c r="J174" s="10">
        <v>41</v>
      </c>
      <c r="K174" s="10">
        <v>20</v>
      </c>
      <c r="L174" s="10">
        <v>0</v>
      </c>
      <c r="M174" s="10">
        <v>0</v>
      </c>
      <c r="N174" s="10">
        <v>13</v>
      </c>
      <c r="O174" s="10">
        <v>4</v>
      </c>
      <c r="P174" s="9">
        <f t="shared" si="50"/>
        <v>156</v>
      </c>
      <c r="Q174" s="9">
        <f t="shared" si="51"/>
        <v>46</v>
      </c>
      <c r="R174" s="10" t="s">
        <v>487</v>
      </c>
      <c r="S174" s="10">
        <v>1</v>
      </c>
      <c r="T174" s="10">
        <v>1</v>
      </c>
      <c r="U174" s="10">
        <v>1</v>
      </c>
      <c r="V174" s="10">
        <v>1</v>
      </c>
      <c r="W174" s="10">
        <v>0</v>
      </c>
      <c r="X174" s="10">
        <v>0</v>
      </c>
      <c r="Y174" s="10">
        <v>0</v>
      </c>
      <c r="Z174" s="10">
        <v>0</v>
      </c>
      <c r="AA174" s="10">
        <v>16</v>
      </c>
      <c r="AB174" s="10">
        <v>9</v>
      </c>
      <c r="AC174" s="10">
        <v>0</v>
      </c>
      <c r="AD174" s="10">
        <v>0</v>
      </c>
      <c r="AE174" s="10">
        <v>0</v>
      </c>
      <c r="AF174" s="10">
        <v>0</v>
      </c>
      <c r="AG174" s="9">
        <f t="shared" si="48"/>
        <v>18</v>
      </c>
      <c r="AH174" s="32">
        <f t="shared" si="49"/>
        <v>11</v>
      </c>
      <c r="AI174" s="10" t="s">
        <v>487</v>
      </c>
      <c r="AJ174" s="10">
        <v>1</v>
      </c>
      <c r="AK174" s="10">
        <v>1</v>
      </c>
      <c r="AL174" s="10">
        <v>0</v>
      </c>
      <c r="AM174" s="10">
        <v>1</v>
      </c>
      <c r="AN174" s="10">
        <v>1</v>
      </c>
      <c r="AO174" s="10">
        <v>0</v>
      </c>
      <c r="AP174" s="10">
        <v>1</v>
      </c>
      <c r="AQ174" s="140">
        <v>5</v>
      </c>
      <c r="AR174" s="10">
        <v>2</v>
      </c>
      <c r="AS174" s="10">
        <v>2</v>
      </c>
      <c r="AT174" s="10">
        <v>4</v>
      </c>
      <c r="AU174" s="10">
        <v>4</v>
      </c>
      <c r="AV174" s="10">
        <v>0</v>
      </c>
      <c r="AW174" s="10">
        <v>3</v>
      </c>
      <c r="AX174" s="10">
        <v>0</v>
      </c>
      <c r="AY174" s="335">
        <v>7</v>
      </c>
      <c r="AZ174" s="10">
        <v>8</v>
      </c>
      <c r="BA174" s="10">
        <f t="shared" si="47"/>
        <v>1</v>
      </c>
      <c r="BB174" s="18">
        <v>1</v>
      </c>
      <c r="BC174" s="18"/>
    </row>
    <row r="175" spans="1:55" s="374" customFormat="1" ht="12.75">
      <c r="A175" s="368" t="s">
        <v>43</v>
      </c>
      <c r="B175" s="368">
        <v>122</v>
      </c>
      <c r="C175" s="368">
        <v>63</v>
      </c>
      <c r="D175" s="368">
        <v>47</v>
      </c>
      <c r="E175" s="368">
        <v>20</v>
      </c>
      <c r="F175" s="368">
        <v>6</v>
      </c>
      <c r="G175" s="368">
        <v>0</v>
      </c>
      <c r="H175" s="368">
        <v>26</v>
      </c>
      <c r="I175" s="368">
        <v>14</v>
      </c>
      <c r="J175" s="368">
        <v>63</v>
      </c>
      <c r="K175" s="368">
        <v>31</v>
      </c>
      <c r="L175" s="368">
        <v>8</v>
      </c>
      <c r="M175" s="368">
        <v>3</v>
      </c>
      <c r="N175" s="368">
        <v>23</v>
      </c>
      <c r="O175" s="368">
        <v>7</v>
      </c>
      <c r="P175" s="369">
        <f>B175+D175+F175+H175+J175+L175+N175</f>
        <v>295</v>
      </c>
      <c r="Q175" s="369">
        <f>C175+E175+G175+I175+K175+M175+O175</f>
        <v>138</v>
      </c>
      <c r="R175" s="368" t="s">
        <v>43</v>
      </c>
      <c r="S175" s="368">
        <v>18</v>
      </c>
      <c r="T175" s="368">
        <v>7</v>
      </c>
      <c r="U175" s="368">
        <v>10</v>
      </c>
      <c r="V175" s="368">
        <v>3</v>
      </c>
      <c r="W175" s="368">
        <v>2</v>
      </c>
      <c r="X175" s="368">
        <v>0</v>
      </c>
      <c r="Y175" s="368">
        <v>9</v>
      </c>
      <c r="Z175" s="368">
        <v>6</v>
      </c>
      <c r="AA175" s="368">
        <v>31</v>
      </c>
      <c r="AB175" s="368">
        <v>14</v>
      </c>
      <c r="AC175" s="368">
        <v>4</v>
      </c>
      <c r="AD175" s="368">
        <v>2</v>
      </c>
      <c r="AE175" s="368">
        <v>14</v>
      </c>
      <c r="AF175" s="368">
        <v>4</v>
      </c>
      <c r="AG175" s="369">
        <f>S175+U175+W175+Y175+AA175+AC175+AE175</f>
        <v>88</v>
      </c>
      <c r="AH175" s="370">
        <f>T175+V175+X175+Z175+AB175+AD175+AF175</f>
        <v>36</v>
      </c>
      <c r="AI175" s="368" t="s">
        <v>43</v>
      </c>
      <c r="AJ175" s="368">
        <v>2</v>
      </c>
      <c r="AK175" s="368">
        <v>1</v>
      </c>
      <c r="AL175" s="368">
        <v>1</v>
      </c>
      <c r="AM175" s="368">
        <v>1</v>
      </c>
      <c r="AN175" s="368">
        <v>1</v>
      </c>
      <c r="AO175" s="368">
        <v>1</v>
      </c>
      <c r="AP175" s="368">
        <v>1</v>
      </c>
      <c r="AQ175" s="371">
        <v>8</v>
      </c>
      <c r="AR175" s="368">
        <v>6</v>
      </c>
      <c r="AS175" s="368">
        <v>0</v>
      </c>
      <c r="AT175" s="368">
        <v>6</v>
      </c>
      <c r="AU175" s="368">
        <v>12</v>
      </c>
      <c r="AV175" s="368">
        <v>0</v>
      </c>
      <c r="AW175" s="368">
        <v>0</v>
      </c>
      <c r="AX175" s="368">
        <v>0</v>
      </c>
      <c r="AY175" s="372">
        <v>12</v>
      </c>
      <c r="AZ175" s="368">
        <v>19</v>
      </c>
      <c r="BA175" s="368">
        <f t="shared" si="47"/>
        <v>1</v>
      </c>
      <c r="BB175" s="373">
        <v>1</v>
      </c>
      <c r="BC175" s="373"/>
    </row>
    <row r="176" spans="1:55" ht="15" customHeight="1">
      <c r="A176" s="10" t="s">
        <v>44</v>
      </c>
      <c r="B176" s="10">
        <v>196</v>
      </c>
      <c r="C176" s="10">
        <v>90</v>
      </c>
      <c r="D176" s="10">
        <v>21</v>
      </c>
      <c r="E176" s="10">
        <v>9</v>
      </c>
      <c r="F176" s="10">
        <v>17</v>
      </c>
      <c r="G176" s="10">
        <v>3</v>
      </c>
      <c r="H176" s="10">
        <v>47</v>
      </c>
      <c r="I176" s="10">
        <v>11</v>
      </c>
      <c r="J176" s="10">
        <v>92</v>
      </c>
      <c r="K176" s="10">
        <v>42</v>
      </c>
      <c r="L176" s="10">
        <v>9</v>
      </c>
      <c r="M176" s="10">
        <v>0</v>
      </c>
      <c r="N176" s="10">
        <v>62</v>
      </c>
      <c r="O176" s="10">
        <v>20</v>
      </c>
      <c r="P176" s="9">
        <f t="shared" si="50"/>
        <v>444</v>
      </c>
      <c r="Q176" s="9">
        <f t="shared" si="51"/>
        <v>175</v>
      </c>
      <c r="R176" s="10" t="s">
        <v>44</v>
      </c>
      <c r="S176" s="10">
        <v>25</v>
      </c>
      <c r="T176" s="10">
        <v>14</v>
      </c>
      <c r="U176" s="10">
        <v>2</v>
      </c>
      <c r="V176" s="10">
        <v>1</v>
      </c>
      <c r="W176" s="10">
        <v>0</v>
      </c>
      <c r="X176" s="10">
        <v>0</v>
      </c>
      <c r="Y176" s="10">
        <v>5</v>
      </c>
      <c r="Z176" s="10">
        <v>0</v>
      </c>
      <c r="AA176" s="10">
        <v>36</v>
      </c>
      <c r="AB176" s="10">
        <v>17</v>
      </c>
      <c r="AC176" s="10">
        <v>4</v>
      </c>
      <c r="AD176" s="10">
        <v>0</v>
      </c>
      <c r="AE176" s="10">
        <v>19</v>
      </c>
      <c r="AF176" s="10">
        <v>1</v>
      </c>
      <c r="AG176" s="9">
        <f t="shared" si="48"/>
        <v>91</v>
      </c>
      <c r="AH176" s="32">
        <f t="shared" si="49"/>
        <v>33</v>
      </c>
      <c r="AI176" s="10" t="s">
        <v>44</v>
      </c>
      <c r="AJ176" s="10">
        <v>3</v>
      </c>
      <c r="AK176" s="10">
        <v>1</v>
      </c>
      <c r="AL176" s="10">
        <v>1</v>
      </c>
      <c r="AM176" s="10">
        <v>1</v>
      </c>
      <c r="AN176" s="10">
        <v>2</v>
      </c>
      <c r="AO176" s="10">
        <v>1</v>
      </c>
      <c r="AP176" s="10">
        <v>2</v>
      </c>
      <c r="AQ176" s="140">
        <v>11</v>
      </c>
      <c r="AR176" s="10">
        <v>15</v>
      </c>
      <c r="AS176" s="10">
        <v>0</v>
      </c>
      <c r="AT176" s="10">
        <v>15</v>
      </c>
      <c r="AU176" s="10">
        <v>22</v>
      </c>
      <c r="AV176" s="10">
        <v>1</v>
      </c>
      <c r="AW176" s="10">
        <v>1</v>
      </c>
      <c r="AX176" s="10">
        <v>1</v>
      </c>
      <c r="AY176" s="335">
        <v>25</v>
      </c>
      <c r="AZ176" s="10">
        <v>19</v>
      </c>
      <c r="BA176" s="10">
        <f t="shared" si="47"/>
        <v>1</v>
      </c>
      <c r="BB176" s="18">
        <v>1</v>
      </c>
      <c r="BC176" s="18"/>
    </row>
    <row r="177" spans="1:55" ht="15" customHeight="1">
      <c r="A177" s="10" t="s">
        <v>488</v>
      </c>
      <c r="B177" s="10">
        <v>122</v>
      </c>
      <c r="C177" s="10">
        <v>52</v>
      </c>
      <c r="D177" s="10">
        <v>24</v>
      </c>
      <c r="E177" s="10">
        <v>12</v>
      </c>
      <c r="F177" s="10">
        <v>0</v>
      </c>
      <c r="G177" s="10">
        <v>0</v>
      </c>
      <c r="H177" s="10">
        <v>26</v>
      </c>
      <c r="I177" s="10">
        <v>8</v>
      </c>
      <c r="J177" s="10">
        <v>43</v>
      </c>
      <c r="K177" s="10">
        <v>12</v>
      </c>
      <c r="L177" s="10">
        <v>0</v>
      </c>
      <c r="M177" s="10">
        <v>0</v>
      </c>
      <c r="N177" s="10">
        <v>17</v>
      </c>
      <c r="O177" s="10">
        <v>1</v>
      </c>
      <c r="P177" s="9">
        <f t="shared" si="50"/>
        <v>232</v>
      </c>
      <c r="Q177" s="9">
        <f t="shared" si="51"/>
        <v>85</v>
      </c>
      <c r="R177" s="10" t="s">
        <v>488</v>
      </c>
      <c r="S177" s="10">
        <v>6</v>
      </c>
      <c r="T177" s="10">
        <v>1</v>
      </c>
      <c r="U177" s="10">
        <v>1</v>
      </c>
      <c r="V177" s="10">
        <v>1</v>
      </c>
      <c r="W177" s="10">
        <v>0</v>
      </c>
      <c r="X177" s="10">
        <v>0</v>
      </c>
      <c r="Y177" s="10">
        <v>1</v>
      </c>
      <c r="Z177" s="10">
        <v>0</v>
      </c>
      <c r="AA177" s="10">
        <v>56</v>
      </c>
      <c r="AB177" s="10">
        <v>21</v>
      </c>
      <c r="AC177" s="10">
        <v>0</v>
      </c>
      <c r="AD177" s="10">
        <v>0</v>
      </c>
      <c r="AE177" s="10">
        <v>4</v>
      </c>
      <c r="AF177" s="10">
        <v>0</v>
      </c>
      <c r="AG177" s="9">
        <f t="shared" si="48"/>
        <v>68</v>
      </c>
      <c r="AH177" s="32">
        <f t="shared" si="49"/>
        <v>23</v>
      </c>
      <c r="AI177" s="10" t="s">
        <v>488</v>
      </c>
      <c r="AJ177" s="10">
        <v>3</v>
      </c>
      <c r="AK177" s="10">
        <v>1</v>
      </c>
      <c r="AL177" s="10">
        <v>0</v>
      </c>
      <c r="AM177" s="10">
        <v>1</v>
      </c>
      <c r="AN177" s="10">
        <v>2</v>
      </c>
      <c r="AO177" s="10">
        <v>0</v>
      </c>
      <c r="AP177" s="10">
        <v>1</v>
      </c>
      <c r="AQ177" s="140">
        <v>8</v>
      </c>
      <c r="AR177" s="10">
        <v>7</v>
      </c>
      <c r="AS177" s="10">
        <v>0</v>
      </c>
      <c r="AT177" s="10">
        <v>7</v>
      </c>
      <c r="AU177" s="10">
        <v>13</v>
      </c>
      <c r="AV177" s="10">
        <v>0</v>
      </c>
      <c r="AW177" s="10">
        <v>0</v>
      </c>
      <c r="AX177" s="10">
        <v>0</v>
      </c>
      <c r="AY177" s="335">
        <v>13</v>
      </c>
      <c r="AZ177" s="10">
        <v>0</v>
      </c>
      <c r="BA177" s="10">
        <f t="shared" si="47"/>
        <v>1</v>
      </c>
      <c r="BB177" s="18">
        <v>1</v>
      </c>
      <c r="BC177" s="18"/>
    </row>
    <row r="178" spans="1:55" ht="15" customHeight="1">
      <c r="A178" s="10" t="s">
        <v>489</v>
      </c>
      <c r="B178" s="10">
        <v>61</v>
      </c>
      <c r="C178" s="10">
        <v>34</v>
      </c>
      <c r="D178" s="10">
        <v>11</v>
      </c>
      <c r="E178" s="10">
        <v>5</v>
      </c>
      <c r="F178" s="10">
        <v>0</v>
      </c>
      <c r="G178" s="10">
        <v>0</v>
      </c>
      <c r="H178" s="10">
        <v>21</v>
      </c>
      <c r="I178" s="10">
        <v>9</v>
      </c>
      <c r="J178" s="10">
        <v>22</v>
      </c>
      <c r="K178" s="10">
        <v>9</v>
      </c>
      <c r="L178" s="10">
        <v>0</v>
      </c>
      <c r="M178" s="10">
        <v>0</v>
      </c>
      <c r="N178" s="10">
        <v>15</v>
      </c>
      <c r="O178" s="10">
        <v>7</v>
      </c>
      <c r="P178" s="9">
        <f t="shared" si="50"/>
        <v>130</v>
      </c>
      <c r="Q178" s="9">
        <f t="shared" si="51"/>
        <v>64</v>
      </c>
      <c r="R178" s="10" t="s">
        <v>489</v>
      </c>
      <c r="S178" s="10">
        <v>1</v>
      </c>
      <c r="T178" s="10">
        <v>0</v>
      </c>
      <c r="U178" s="10">
        <v>4</v>
      </c>
      <c r="V178" s="10">
        <v>2</v>
      </c>
      <c r="W178" s="10">
        <v>0</v>
      </c>
      <c r="X178" s="10">
        <v>0</v>
      </c>
      <c r="Y178" s="10">
        <v>2</v>
      </c>
      <c r="Z178" s="10">
        <v>0</v>
      </c>
      <c r="AA178" s="10">
        <v>18</v>
      </c>
      <c r="AB178" s="10">
        <v>9</v>
      </c>
      <c r="AC178" s="10">
        <v>0</v>
      </c>
      <c r="AD178" s="10">
        <v>0</v>
      </c>
      <c r="AE178" s="10">
        <v>12</v>
      </c>
      <c r="AF178" s="10">
        <v>7</v>
      </c>
      <c r="AG178" s="9">
        <f t="shared" si="48"/>
        <v>37</v>
      </c>
      <c r="AH178" s="32">
        <f t="shared" si="49"/>
        <v>18</v>
      </c>
      <c r="AI178" s="10" t="s">
        <v>489</v>
      </c>
      <c r="AJ178" s="10">
        <v>2</v>
      </c>
      <c r="AK178" s="10">
        <v>1</v>
      </c>
      <c r="AL178" s="10">
        <v>0</v>
      </c>
      <c r="AM178" s="10">
        <v>1</v>
      </c>
      <c r="AN178" s="10">
        <v>1</v>
      </c>
      <c r="AO178" s="10">
        <v>0</v>
      </c>
      <c r="AP178" s="10">
        <v>1</v>
      </c>
      <c r="AQ178" s="140">
        <v>6</v>
      </c>
      <c r="AR178" s="10">
        <v>5</v>
      </c>
      <c r="AS178" s="10">
        <v>0</v>
      </c>
      <c r="AT178" s="10">
        <v>5</v>
      </c>
      <c r="AU178" s="10">
        <v>7</v>
      </c>
      <c r="AV178" s="10">
        <v>0</v>
      </c>
      <c r="AW178" s="10">
        <v>0</v>
      </c>
      <c r="AX178" s="10">
        <v>0</v>
      </c>
      <c r="AY178" s="335">
        <v>7</v>
      </c>
      <c r="AZ178" s="10">
        <v>4</v>
      </c>
      <c r="BA178" s="10">
        <f t="shared" si="47"/>
        <v>1</v>
      </c>
      <c r="BB178" s="18">
        <v>1</v>
      </c>
      <c r="BC178" s="18"/>
    </row>
    <row r="179" spans="1:55" ht="15" customHeight="1">
      <c r="A179" s="10" t="s">
        <v>490</v>
      </c>
      <c r="B179" s="10">
        <v>103</v>
      </c>
      <c r="C179" s="10">
        <v>40</v>
      </c>
      <c r="D179" s="10">
        <v>10</v>
      </c>
      <c r="E179" s="10">
        <v>6</v>
      </c>
      <c r="F179" s="10">
        <v>0</v>
      </c>
      <c r="G179" s="10">
        <v>0</v>
      </c>
      <c r="H179" s="10">
        <v>6</v>
      </c>
      <c r="I179" s="10">
        <v>2</v>
      </c>
      <c r="J179" s="10">
        <v>31</v>
      </c>
      <c r="K179" s="10">
        <v>19</v>
      </c>
      <c r="L179" s="10">
        <v>0</v>
      </c>
      <c r="M179" s="10">
        <v>0</v>
      </c>
      <c r="N179" s="10">
        <v>14</v>
      </c>
      <c r="O179" s="10">
        <v>4</v>
      </c>
      <c r="P179" s="9">
        <f t="shared" si="50"/>
        <v>164</v>
      </c>
      <c r="Q179" s="9">
        <f t="shared" si="51"/>
        <v>71</v>
      </c>
      <c r="R179" s="10" t="s">
        <v>490</v>
      </c>
      <c r="S179" s="10">
        <v>6</v>
      </c>
      <c r="T179" s="10">
        <v>2</v>
      </c>
      <c r="U179" s="10">
        <v>1</v>
      </c>
      <c r="V179" s="10">
        <v>1</v>
      </c>
      <c r="W179" s="10">
        <v>0</v>
      </c>
      <c r="X179" s="10">
        <v>0</v>
      </c>
      <c r="Y179" s="10">
        <v>2</v>
      </c>
      <c r="Z179" s="10">
        <v>1</v>
      </c>
      <c r="AA179" s="10">
        <v>9</v>
      </c>
      <c r="AB179" s="10">
        <v>5</v>
      </c>
      <c r="AC179" s="10">
        <v>0</v>
      </c>
      <c r="AD179" s="10">
        <v>0</v>
      </c>
      <c r="AE179" s="10">
        <v>6</v>
      </c>
      <c r="AF179" s="10">
        <v>3</v>
      </c>
      <c r="AG179" s="9">
        <f t="shared" si="48"/>
        <v>24</v>
      </c>
      <c r="AH179" s="32">
        <f t="shared" si="49"/>
        <v>12</v>
      </c>
      <c r="AI179" s="10" t="s">
        <v>490</v>
      </c>
      <c r="AJ179" s="10">
        <v>2</v>
      </c>
      <c r="AK179" s="10">
        <v>1</v>
      </c>
      <c r="AL179" s="10">
        <v>0</v>
      </c>
      <c r="AM179" s="10">
        <v>1</v>
      </c>
      <c r="AN179" s="10">
        <v>1</v>
      </c>
      <c r="AO179" s="10">
        <v>0</v>
      </c>
      <c r="AP179" s="10">
        <v>1</v>
      </c>
      <c r="AQ179" s="140">
        <v>6</v>
      </c>
      <c r="AR179" s="10">
        <v>4</v>
      </c>
      <c r="AS179" s="10">
        <v>0</v>
      </c>
      <c r="AT179" s="10">
        <v>4</v>
      </c>
      <c r="AU179" s="10">
        <v>9</v>
      </c>
      <c r="AV179" s="10">
        <v>0</v>
      </c>
      <c r="AW179" s="10">
        <v>0</v>
      </c>
      <c r="AX179" s="10">
        <v>0</v>
      </c>
      <c r="AY179" s="335">
        <v>9</v>
      </c>
      <c r="AZ179" s="10">
        <v>5</v>
      </c>
      <c r="BA179" s="10">
        <f t="shared" si="47"/>
        <v>1</v>
      </c>
      <c r="BB179" s="18">
        <v>1</v>
      </c>
      <c r="BC179" s="18"/>
    </row>
    <row r="180" spans="1:55" ht="15" customHeight="1">
      <c r="A180" s="10" t="s">
        <v>491</v>
      </c>
      <c r="B180" s="10">
        <v>38</v>
      </c>
      <c r="C180" s="10">
        <v>23</v>
      </c>
      <c r="D180" s="10">
        <v>4</v>
      </c>
      <c r="E180" s="10">
        <v>0</v>
      </c>
      <c r="F180" s="10">
        <v>0</v>
      </c>
      <c r="G180" s="10">
        <v>0</v>
      </c>
      <c r="H180" s="10">
        <v>11</v>
      </c>
      <c r="I180" s="10">
        <v>5</v>
      </c>
      <c r="J180" s="10">
        <v>20</v>
      </c>
      <c r="K180" s="10">
        <v>11</v>
      </c>
      <c r="L180" s="10">
        <v>0</v>
      </c>
      <c r="M180" s="10">
        <v>0</v>
      </c>
      <c r="N180" s="10">
        <v>2</v>
      </c>
      <c r="O180" s="10">
        <v>0</v>
      </c>
      <c r="P180" s="9">
        <f t="shared" si="50"/>
        <v>75</v>
      </c>
      <c r="Q180" s="9">
        <f t="shared" si="51"/>
        <v>39</v>
      </c>
      <c r="R180" s="10" t="s">
        <v>491</v>
      </c>
      <c r="S180" s="10">
        <v>6</v>
      </c>
      <c r="T180" s="10">
        <v>5</v>
      </c>
      <c r="U180" s="10">
        <v>1</v>
      </c>
      <c r="V180" s="10">
        <v>0</v>
      </c>
      <c r="W180" s="10">
        <v>0</v>
      </c>
      <c r="X180" s="10">
        <v>0</v>
      </c>
      <c r="Y180" s="10">
        <v>1</v>
      </c>
      <c r="Z180" s="10">
        <v>0</v>
      </c>
      <c r="AA180" s="10">
        <v>10</v>
      </c>
      <c r="AB180" s="10">
        <v>5</v>
      </c>
      <c r="AC180" s="10">
        <v>0</v>
      </c>
      <c r="AD180" s="10">
        <v>0</v>
      </c>
      <c r="AE180" s="10">
        <v>0</v>
      </c>
      <c r="AF180" s="10">
        <v>0</v>
      </c>
      <c r="AG180" s="9">
        <f t="shared" si="48"/>
        <v>18</v>
      </c>
      <c r="AH180" s="32">
        <f t="shared" si="49"/>
        <v>10</v>
      </c>
      <c r="AI180" s="10" t="s">
        <v>491</v>
      </c>
      <c r="AJ180" s="10">
        <v>1</v>
      </c>
      <c r="AK180" s="10">
        <v>1</v>
      </c>
      <c r="AL180" s="10">
        <v>0</v>
      </c>
      <c r="AM180" s="10">
        <v>1</v>
      </c>
      <c r="AN180" s="10">
        <v>1</v>
      </c>
      <c r="AO180" s="10">
        <v>0</v>
      </c>
      <c r="AP180" s="10">
        <v>1</v>
      </c>
      <c r="AQ180" s="140">
        <v>5</v>
      </c>
      <c r="AR180" s="10">
        <v>5</v>
      </c>
      <c r="AS180" s="10">
        <v>0</v>
      </c>
      <c r="AT180" s="10">
        <v>5</v>
      </c>
      <c r="AU180" s="10">
        <v>8</v>
      </c>
      <c r="AV180" s="10">
        <v>0</v>
      </c>
      <c r="AW180" s="10">
        <v>0</v>
      </c>
      <c r="AX180" s="10">
        <v>0</v>
      </c>
      <c r="AY180" s="335">
        <v>8</v>
      </c>
      <c r="AZ180" s="10">
        <v>1</v>
      </c>
      <c r="BA180" s="10">
        <f t="shared" si="47"/>
        <v>1</v>
      </c>
      <c r="BB180" s="18">
        <v>1</v>
      </c>
      <c r="BC180" s="18"/>
    </row>
    <row r="181" spans="1:55" ht="15" customHeight="1">
      <c r="A181" s="10" t="s">
        <v>49</v>
      </c>
      <c r="B181" s="10">
        <v>178</v>
      </c>
      <c r="C181" s="10">
        <v>66</v>
      </c>
      <c r="D181" s="10">
        <v>39</v>
      </c>
      <c r="E181" s="10">
        <v>27</v>
      </c>
      <c r="F181" s="10">
        <v>7</v>
      </c>
      <c r="G181" s="10">
        <v>1</v>
      </c>
      <c r="H181" s="10">
        <v>36</v>
      </c>
      <c r="I181" s="10">
        <v>24</v>
      </c>
      <c r="J181" s="10">
        <v>56</v>
      </c>
      <c r="K181" s="10">
        <v>25</v>
      </c>
      <c r="L181" s="10">
        <v>7</v>
      </c>
      <c r="M181" s="10">
        <v>1</v>
      </c>
      <c r="N181" s="10">
        <v>22</v>
      </c>
      <c r="O181" s="10">
        <v>5</v>
      </c>
      <c r="P181" s="9">
        <f t="shared" si="50"/>
        <v>345</v>
      </c>
      <c r="Q181" s="9">
        <f t="shared" si="51"/>
        <v>149</v>
      </c>
      <c r="R181" s="10" t="s">
        <v>49</v>
      </c>
      <c r="S181" s="10">
        <v>48</v>
      </c>
      <c r="T181" s="10">
        <v>15</v>
      </c>
      <c r="U181" s="10">
        <v>8</v>
      </c>
      <c r="V181" s="10">
        <v>5</v>
      </c>
      <c r="W181" s="10">
        <v>1</v>
      </c>
      <c r="X181" s="10">
        <v>0</v>
      </c>
      <c r="Y181" s="10">
        <v>8</v>
      </c>
      <c r="Z181" s="10">
        <v>7</v>
      </c>
      <c r="AA181" s="10">
        <v>31</v>
      </c>
      <c r="AB181" s="10">
        <v>11</v>
      </c>
      <c r="AC181" s="10">
        <v>6</v>
      </c>
      <c r="AD181" s="10">
        <v>1</v>
      </c>
      <c r="AE181" s="10">
        <v>12</v>
      </c>
      <c r="AF181" s="10">
        <v>3</v>
      </c>
      <c r="AG181" s="9">
        <f t="shared" si="48"/>
        <v>114</v>
      </c>
      <c r="AH181" s="32">
        <f t="shared" si="49"/>
        <v>42</v>
      </c>
      <c r="AI181" s="10" t="s">
        <v>49</v>
      </c>
      <c r="AJ181" s="10">
        <v>6</v>
      </c>
      <c r="AK181" s="10">
        <v>1</v>
      </c>
      <c r="AL181" s="10">
        <v>1</v>
      </c>
      <c r="AM181" s="10">
        <v>1</v>
      </c>
      <c r="AN181" s="10">
        <v>2</v>
      </c>
      <c r="AO181" s="10">
        <v>1</v>
      </c>
      <c r="AP181" s="10">
        <v>1</v>
      </c>
      <c r="AQ181" s="140">
        <v>13</v>
      </c>
      <c r="AR181" s="10">
        <v>15</v>
      </c>
      <c r="AS181" s="10">
        <v>0</v>
      </c>
      <c r="AT181" s="10">
        <v>15</v>
      </c>
      <c r="AU181" s="10">
        <v>24</v>
      </c>
      <c r="AV181" s="10">
        <v>1</v>
      </c>
      <c r="AW181" s="10">
        <v>0</v>
      </c>
      <c r="AX181" s="10">
        <v>0</v>
      </c>
      <c r="AY181" s="335">
        <v>25</v>
      </c>
      <c r="AZ181" s="10">
        <v>15</v>
      </c>
      <c r="BA181" s="10">
        <f t="shared" si="47"/>
        <v>1</v>
      </c>
      <c r="BB181" s="18">
        <v>1</v>
      </c>
      <c r="BC181" s="18"/>
    </row>
    <row r="182" spans="1:55" ht="15" customHeight="1">
      <c r="A182" s="10" t="s">
        <v>492</v>
      </c>
      <c r="B182" s="10">
        <v>83</v>
      </c>
      <c r="C182" s="10">
        <v>31</v>
      </c>
      <c r="D182" s="10">
        <v>11</v>
      </c>
      <c r="E182" s="10">
        <v>6</v>
      </c>
      <c r="F182" s="10">
        <v>0</v>
      </c>
      <c r="G182" s="10">
        <v>0</v>
      </c>
      <c r="H182" s="10">
        <v>15</v>
      </c>
      <c r="I182" s="10">
        <v>5</v>
      </c>
      <c r="J182" s="10">
        <v>12</v>
      </c>
      <c r="K182" s="10">
        <v>5</v>
      </c>
      <c r="L182" s="10">
        <v>0</v>
      </c>
      <c r="M182" s="10">
        <v>0</v>
      </c>
      <c r="N182" s="10">
        <v>4</v>
      </c>
      <c r="O182" s="10">
        <v>2</v>
      </c>
      <c r="P182" s="9">
        <f aca="true" t="shared" si="52" ref="P182:Q184">B182+D182+F182+H182+J182+L182+N182</f>
        <v>125</v>
      </c>
      <c r="Q182" s="9">
        <f t="shared" si="52"/>
        <v>49</v>
      </c>
      <c r="R182" s="10" t="s">
        <v>492</v>
      </c>
      <c r="S182" s="10">
        <v>9</v>
      </c>
      <c r="T182" s="10">
        <v>1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9">
        <f t="shared" si="48"/>
        <v>9</v>
      </c>
      <c r="AH182" s="32">
        <f t="shared" si="49"/>
        <v>1</v>
      </c>
      <c r="AI182" s="10" t="s">
        <v>492</v>
      </c>
      <c r="AJ182" s="10">
        <v>2</v>
      </c>
      <c r="AK182" s="10">
        <v>1</v>
      </c>
      <c r="AL182" s="10">
        <v>0</v>
      </c>
      <c r="AM182" s="10">
        <v>1</v>
      </c>
      <c r="AN182" s="10">
        <v>1</v>
      </c>
      <c r="AO182" s="10">
        <v>0</v>
      </c>
      <c r="AP182" s="10">
        <v>1</v>
      </c>
      <c r="AQ182" s="140">
        <v>6</v>
      </c>
      <c r="AR182" s="10">
        <v>6</v>
      </c>
      <c r="AS182" s="10">
        <v>0</v>
      </c>
      <c r="AT182" s="10">
        <v>6</v>
      </c>
      <c r="AU182" s="10">
        <v>8</v>
      </c>
      <c r="AV182" s="10">
        <v>2</v>
      </c>
      <c r="AW182" s="10">
        <v>1</v>
      </c>
      <c r="AX182" s="10">
        <v>0</v>
      </c>
      <c r="AY182" s="335">
        <v>11</v>
      </c>
      <c r="AZ182" s="10">
        <v>9</v>
      </c>
      <c r="BA182" s="10">
        <f t="shared" si="47"/>
        <v>1</v>
      </c>
      <c r="BB182" s="18">
        <v>1</v>
      </c>
      <c r="BC182" s="18"/>
    </row>
    <row r="183" spans="1:55" ht="15" customHeight="1">
      <c r="A183" s="10" t="s">
        <v>13</v>
      </c>
      <c r="B183" s="10">
        <v>659</v>
      </c>
      <c r="C183" s="10">
        <v>268</v>
      </c>
      <c r="D183" s="10">
        <v>205</v>
      </c>
      <c r="E183" s="10">
        <v>91</v>
      </c>
      <c r="F183" s="10">
        <v>33</v>
      </c>
      <c r="G183" s="10">
        <v>5</v>
      </c>
      <c r="H183" s="10">
        <v>246</v>
      </c>
      <c r="I183" s="10">
        <v>68</v>
      </c>
      <c r="J183" s="10">
        <v>391</v>
      </c>
      <c r="K183" s="10">
        <v>142</v>
      </c>
      <c r="L183" s="10">
        <v>18</v>
      </c>
      <c r="M183" s="10">
        <v>5</v>
      </c>
      <c r="N183" s="10">
        <v>239</v>
      </c>
      <c r="O183" s="10">
        <v>55</v>
      </c>
      <c r="P183" s="9">
        <f t="shared" si="52"/>
        <v>1791</v>
      </c>
      <c r="Q183" s="9">
        <f t="shared" si="52"/>
        <v>634</v>
      </c>
      <c r="R183" s="10" t="s">
        <v>13</v>
      </c>
      <c r="S183" s="10">
        <v>111</v>
      </c>
      <c r="T183" s="10">
        <v>43</v>
      </c>
      <c r="U183" s="10">
        <v>25</v>
      </c>
      <c r="V183" s="10">
        <v>16</v>
      </c>
      <c r="W183" s="10">
        <v>7</v>
      </c>
      <c r="X183" s="10">
        <v>1</v>
      </c>
      <c r="Y183" s="10">
        <v>41</v>
      </c>
      <c r="Z183" s="10">
        <v>15</v>
      </c>
      <c r="AA183" s="60">
        <v>245</v>
      </c>
      <c r="AB183" s="10">
        <v>114</v>
      </c>
      <c r="AC183" s="10">
        <v>18</v>
      </c>
      <c r="AD183" s="10">
        <v>6</v>
      </c>
      <c r="AE183" s="10">
        <v>131</v>
      </c>
      <c r="AF183" s="10">
        <v>30</v>
      </c>
      <c r="AG183" s="9">
        <f t="shared" si="48"/>
        <v>578</v>
      </c>
      <c r="AH183" s="32">
        <f t="shared" si="49"/>
        <v>225</v>
      </c>
      <c r="AI183" s="10" t="s">
        <v>13</v>
      </c>
      <c r="AJ183" s="10">
        <v>9</v>
      </c>
      <c r="AK183" s="10">
        <v>4</v>
      </c>
      <c r="AL183" s="10">
        <v>1</v>
      </c>
      <c r="AM183" s="10">
        <v>5</v>
      </c>
      <c r="AN183" s="10">
        <v>7</v>
      </c>
      <c r="AO183" s="10">
        <v>1</v>
      </c>
      <c r="AP183" s="10">
        <v>5</v>
      </c>
      <c r="AQ183" s="140">
        <v>32</v>
      </c>
      <c r="AR183" s="10">
        <v>29</v>
      </c>
      <c r="AS183" s="10">
        <v>0</v>
      </c>
      <c r="AT183" s="10">
        <v>29</v>
      </c>
      <c r="AU183" s="10">
        <v>106</v>
      </c>
      <c r="AV183" s="10">
        <v>4</v>
      </c>
      <c r="AW183" s="10">
        <v>0</v>
      </c>
      <c r="AX183" s="10">
        <v>0</v>
      </c>
      <c r="AY183" s="335">
        <v>110</v>
      </c>
      <c r="AZ183" s="10">
        <v>29</v>
      </c>
      <c r="BA183" s="10">
        <f t="shared" si="47"/>
        <v>2</v>
      </c>
      <c r="BB183" s="18">
        <v>2</v>
      </c>
      <c r="BC183" s="18"/>
    </row>
    <row r="184" spans="1:55" ht="15" customHeight="1">
      <c r="A184" s="10" t="s">
        <v>493</v>
      </c>
      <c r="B184" s="10">
        <v>68</v>
      </c>
      <c r="C184" s="10">
        <v>20</v>
      </c>
      <c r="D184" s="10">
        <v>0</v>
      </c>
      <c r="E184" s="10">
        <v>0</v>
      </c>
      <c r="F184" s="10">
        <v>0</v>
      </c>
      <c r="G184" s="10">
        <v>0</v>
      </c>
      <c r="H184" s="10">
        <v>20</v>
      </c>
      <c r="I184" s="10">
        <v>8</v>
      </c>
      <c r="J184" s="10">
        <v>12</v>
      </c>
      <c r="K184" s="10">
        <v>3</v>
      </c>
      <c r="L184" s="10">
        <v>0</v>
      </c>
      <c r="M184" s="10">
        <v>0</v>
      </c>
      <c r="N184" s="10">
        <v>0</v>
      </c>
      <c r="O184" s="10">
        <v>0</v>
      </c>
      <c r="P184" s="9">
        <f t="shared" si="52"/>
        <v>100</v>
      </c>
      <c r="Q184" s="9">
        <f t="shared" si="52"/>
        <v>31</v>
      </c>
      <c r="R184" s="10" t="s">
        <v>493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5</v>
      </c>
      <c r="AB184" s="10">
        <v>2</v>
      </c>
      <c r="AC184" s="10">
        <v>0</v>
      </c>
      <c r="AD184" s="10">
        <v>0</v>
      </c>
      <c r="AE184" s="10">
        <v>0</v>
      </c>
      <c r="AF184" s="10">
        <v>0</v>
      </c>
      <c r="AG184" s="9">
        <f t="shared" si="48"/>
        <v>5</v>
      </c>
      <c r="AH184" s="32">
        <f t="shared" si="49"/>
        <v>2</v>
      </c>
      <c r="AI184" s="10" t="s">
        <v>493</v>
      </c>
      <c r="AJ184" s="10">
        <v>2</v>
      </c>
      <c r="AK184" s="10">
        <v>0</v>
      </c>
      <c r="AL184" s="10">
        <v>0</v>
      </c>
      <c r="AM184" s="10">
        <v>1</v>
      </c>
      <c r="AN184" s="10">
        <v>1</v>
      </c>
      <c r="AO184" s="10">
        <v>0</v>
      </c>
      <c r="AP184" s="10">
        <v>0</v>
      </c>
      <c r="AQ184" s="140">
        <v>4</v>
      </c>
      <c r="AR184" s="10">
        <v>4</v>
      </c>
      <c r="AS184" s="10">
        <v>0</v>
      </c>
      <c r="AT184" s="10">
        <v>4</v>
      </c>
      <c r="AU184" s="10">
        <v>4</v>
      </c>
      <c r="AV184" s="10">
        <v>0</v>
      </c>
      <c r="AW184" s="10">
        <v>1</v>
      </c>
      <c r="AX184" s="10">
        <v>0</v>
      </c>
      <c r="AY184" s="335">
        <v>5</v>
      </c>
      <c r="AZ184" s="10">
        <v>2</v>
      </c>
      <c r="BA184" s="10">
        <f t="shared" si="47"/>
        <v>1</v>
      </c>
      <c r="BB184" s="18">
        <v>1</v>
      </c>
      <c r="BC184" s="18"/>
    </row>
    <row r="185" spans="1:55" ht="1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39"/>
      <c r="Q185" s="39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245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93"/>
      <c r="BC185" s="93"/>
    </row>
    <row r="186" spans="2:51" ht="12.75"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S186" s="23"/>
      <c r="T186" s="23"/>
      <c r="U186" s="23"/>
      <c r="V186" s="23"/>
      <c r="W186" s="23"/>
      <c r="X186" s="23"/>
      <c r="Y186" s="23"/>
      <c r="Z186" s="23"/>
      <c r="AA186" s="359"/>
      <c r="AB186" s="23"/>
      <c r="AC186" s="23"/>
      <c r="AD186" s="23"/>
      <c r="AE186" s="23"/>
      <c r="AF186" s="23"/>
      <c r="AG186" s="23"/>
      <c r="AH186" s="23"/>
      <c r="AJ186" s="23"/>
      <c r="AK186" s="23"/>
      <c r="AL186" s="23"/>
      <c r="AM186" s="23"/>
      <c r="AN186" s="23"/>
      <c r="AO186" s="23"/>
      <c r="AP186" s="23"/>
      <c r="AQ186" s="66"/>
      <c r="AR186" s="23"/>
      <c r="AS186" s="23"/>
      <c r="AT186" s="23"/>
      <c r="AU186" s="23"/>
      <c r="AV186" s="23"/>
      <c r="AW186" s="23"/>
      <c r="AX186" s="23"/>
      <c r="AY186" s="23"/>
    </row>
  </sheetData>
  <sheetProtection/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landscape" paperSize="9" scale="98" r:id="rId1"/>
  <rowBreaks count="5" manualBreakCount="5">
    <brk id="32" max="255" man="1"/>
    <brk id="54" max="255" man="1"/>
    <brk id="90" max="255" man="1"/>
    <brk id="123" max="255" man="1"/>
    <brk id="1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AU184"/>
  <sheetViews>
    <sheetView showZeros="0" zoomScale="75" zoomScaleNormal="75" zoomScalePageLayoutView="0" workbookViewId="0" topLeftCell="A1">
      <pane xSplit="1" ySplit="8" topLeftCell="AC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R86" sqref="AR86"/>
    </sheetView>
  </sheetViews>
  <sheetFormatPr defaultColWidth="11.421875" defaultRowHeight="12.75"/>
  <cols>
    <col min="1" max="1" width="31.00390625" style="113" customWidth="1"/>
    <col min="2" max="2" width="8.57421875" style="131" customWidth="1"/>
    <col min="3" max="11" width="7.421875" style="131" customWidth="1"/>
    <col min="12" max="12" width="8.57421875" style="131" customWidth="1"/>
    <col min="13" max="13" width="8.7109375" style="131" bestFit="1" customWidth="1"/>
    <col min="14" max="14" width="29.7109375" style="113" customWidth="1"/>
    <col min="15" max="25" width="7.7109375" style="131" customWidth="1"/>
    <col min="26" max="26" width="7.7109375" style="131" bestFit="1" customWidth="1"/>
    <col min="27" max="27" width="30.7109375" style="113" customWidth="1"/>
    <col min="28" max="32" width="6.7109375" style="99" customWidth="1"/>
    <col min="33" max="33" width="7.421875" style="99" customWidth="1"/>
    <col min="34" max="34" width="8.140625" style="99" customWidth="1"/>
    <col min="35" max="35" width="8.8515625" style="131" customWidth="1"/>
    <col min="36" max="36" width="7.140625" style="131" customWidth="1"/>
    <col min="37" max="37" width="7.8515625" style="99" hidden="1" customWidth="1"/>
    <col min="38" max="38" width="6.00390625" style="99" hidden="1" customWidth="1"/>
    <col min="39" max="39" width="7.421875" style="99" hidden="1" customWidth="1"/>
    <col min="40" max="40" width="6.57421875" style="131" hidden="1" customWidth="1"/>
    <col min="41" max="41" width="8.140625" style="131" customWidth="1"/>
    <col min="42" max="42" width="8.28125" style="99" customWidth="1"/>
    <col min="43" max="43" width="7.57421875" style="99" customWidth="1"/>
    <col min="44" max="44" width="9.7109375" style="99" customWidth="1"/>
    <col min="45" max="45" width="6.28125" style="99" customWidth="1"/>
    <col min="46" max="16384" width="11.421875" style="99" customWidth="1"/>
  </cols>
  <sheetData>
    <row r="1" spans="1:43" ht="12.75">
      <c r="A1" s="97" t="s">
        <v>400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97" t="s">
        <v>160</v>
      </c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97" t="s">
        <v>576</v>
      </c>
      <c r="AB1" s="97"/>
      <c r="AC1" s="97"/>
      <c r="AD1" s="97"/>
      <c r="AE1" s="97"/>
      <c r="AF1" s="97"/>
      <c r="AG1" s="97"/>
      <c r="AH1" s="97"/>
      <c r="AI1" s="122"/>
      <c r="AJ1" s="122"/>
      <c r="AK1" s="97"/>
      <c r="AL1" s="97"/>
      <c r="AM1" s="97"/>
      <c r="AN1" s="122"/>
      <c r="AO1" s="122"/>
      <c r="AP1" s="97"/>
      <c r="AQ1" s="97"/>
    </row>
    <row r="2" spans="1:43" ht="12.75">
      <c r="A2" s="97" t="s">
        <v>415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97" t="s">
        <v>415</v>
      </c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97" t="s">
        <v>426</v>
      </c>
      <c r="AB2" s="97"/>
      <c r="AC2" s="97"/>
      <c r="AD2" s="97"/>
      <c r="AE2" s="97"/>
      <c r="AF2" s="97"/>
      <c r="AG2" s="97"/>
      <c r="AH2" s="97"/>
      <c r="AI2" s="122"/>
      <c r="AJ2" s="122"/>
      <c r="AK2" s="97"/>
      <c r="AL2" s="97"/>
      <c r="AM2" s="97"/>
      <c r="AN2" s="122"/>
      <c r="AO2" s="122"/>
      <c r="AP2" s="97"/>
      <c r="AQ2" s="97"/>
    </row>
    <row r="3" spans="1:43" ht="12.75">
      <c r="A3" s="97" t="s">
        <v>401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97" t="s">
        <v>401</v>
      </c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97" t="s">
        <v>401</v>
      </c>
      <c r="AB3" s="97"/>
      <c r="AC3" s="97"/>
      <c r="AD3" s="97"/>
      <c r="AE3" s="97"/>
      <c r="AF3" s="97"/>
      <c r="AG3" s="97"/>
      <c r="AH3" s="97"/>
      <c r="AI3" s="122"/>
      <c r="AJ3" s="122"/>
      <c r="AK3" s="97"/>
      <c r="AL3" s="97"/>
      <c r="AM3" s="97"/>
      <c r="AN3" s="122"/>
      <c r="AO3" s="122"/>
      <c r="AP3" s="97"/>
      <c r="AQ3" s="97"/>
    </row>
    <row r="5" spans="1:44" ht="12.75">
      <c r="A5" s="100" t="s">
        <v>535</v>
      </c>
      <c r="J5" s="131" t="s">
        <v>258</v>
      </c>
      <c r="N5" s="100" t="s">
        <v>535</v>
      </c>
      <c r="W5" s="131" t="s">
        <v>258</v>
      </c>
      <c r="AA5" s="100" t="s">
        <v>535</v>
      </c>
      <c r="AG5" s="131"/>
      <c r="AI5" s="99"/>
      <c r="AJ5" s="99"/>
      <c r="AK5" s="131"/>
      <c r="AN5" s="137"/>
      <c r="AR5" s="131" t="s">
        <v>258</v>
      </c>
    </row>
    <row r="6" spans="33:40" ht="12.75">
      <c r="AG6" s="131"/>
      <c r="AI6" s="99"/>
      <c r="AJ6" s="99"/>
      <c r="AK6" s="131"/>
      <c r="AN6" s="137"/>
    </row>
    <row r="7" spans="1:45" s="354" customFormat="1" ht="16.5" customHeight="1">
      <c r="A7" s="267"/>
      <c r="B7" s="184" t="s">
        <v>260</v>
      </c>
      <c r="C7" s="185"/>
      <c r="D7" s="184" t="s">
        <v>261</v>
      </c>
      <c r="E7" s="185"/>
      <c r="F7" s="184" t="s">
        <v>262</v>
      </c>
      <c r="G7" s="185"/>
      <c r="H7" s="184" t="s">
        <v>263</v>
      </c>
      <c r="I7" s="185"/>
      <c r="J7" s="184" t="s">
        <v>264</v>
      </c>
      <c r="K7" s="185"/>
      <c r="L7" s="184" t="s">
        <v>259</v>
      </c>
      <c r="M7" s="185"/>
      <c r="N7" s="267"/>
      <c r="O7" s="184" t="s">
        <v>260</v>
      </c>
      <c r="P7" s="185"/>
      <c r="Q7" s="184" t="s">
        <v>261</v>
      </c>
      <c r="R7" s="185"/>
      <c r="S7" s="184" t="s">
        <v>262</v>
      </c>
      <c r="T7" s="185"/>
      <c r="U7" s="184" t="s">
        <v>263</v>
      </c>
      <c r="V7" s="185"/>
      <c r="W7" s="184" t="s">
        <v>264</v>
      </c>
      <c r="X7" s="185"/>
      <c r="Y7" s="184" t="s">
        <v>259</v>
      </c>
      <c r="Z7" s="185"/>
      <c r="AA7" s="451"/>
      <c r="AB7" s="412" t="s">
        <v>398</v>
      </c>
      <c r="AC7" s="400"/>
      <c r="AD7" s="417"/>
      <c r="AE7" s="412"/>
      <c r="AF7" s="400"/>
      <c r="AG7" s="417"/>
      <c r="AH7" s="412" t="s">
        <v>5</v>
      </c>
      <c r="AI7" s="400"/>
      <c r="AJ7" s="452"/>
      <c r="AK7" s="400" t="s">
        <v>534</v>
      </c>
      <c r="AL7" s="413"/>
      <c r="AM7" s="411"/>
      <c r="AN7" s="453"/>
      <c r="AO7" s="500" t="s">
        <v>430</v>
      </c>
      <c r="AP7" s="454" t="s">
        <v>385</v>
      </c>
      <c r="AQ7" s="412" t="s">
        <v>386</v>
      </c>
      <c r="AR7" s="400"/>
      <c r="AS7" s="417"/>
    </row>
    <row r="8" spans="1:45" s="354" customFormat="1" ht="23.25" customHeight="1">
      <c r="A8" s="266" t="s">
        <v>416</v>
      </c>
      <c r="B8" s="237" t="s">
        <v>532</v>
      </c>
      <c r="C8" s="237" t="s">
        <v>265</v>
      </c>
      <c r="D8" s="237" t="s">
        <v>532</v>
      </c>
      <c r="E8" s="237" t="s">
        <v>265</v>
      </c>
      <c r="F8" s="237" t="s">
        <v>532</v>
      </c>
      <c r="G8" s="237" t="s">
        <v>265</v>
      </c>
      <c r="H8" s="237" t="s">
        <v>532</v>
      </c>
      <c r="I8" s="237" t="s">
        <v>265</v>
      </c>
      <c r="J8" s="237" t="s">
        <v>532</v>
      </c>
      <c r="K8" s="237" t="s">
        <v>265</v>
      </c>
      <c r="L8" s="237" t="s">
        <v>532</v>
      </c>
      <c r="M8" s="237" t="s">
        <v>265</v>
      </c>
      <c r="N8" s="266" t="s">
        <v>416</v>
      </c>
      <c r="O8" s="237" t="s">
        <v>532</v>
      </c>
      <c r="P8" s="237" t="s">
        <v>265</v>
      </c>
      <c r="Q8" s="237" t="s">
        <v>532</v>
      </c>
      <c r="R8" s="237" t="s">
        <v>265</v>
      </c>
      <c r="S8" s="237" t="s">
        <v>532</v>
      </c>
      <c r="T8" s="237" t="s">
        <v>265</v>
      </c>
      <c r="U8" s="237" t="s">
        <v>532</v>
      </c>
      <c r="V8" s="237" t="s">
        <v>265</v>
      </c>
      <c r="W8" s="237" t="s">
        <v>532</v>
      </c>
      <c r="X8" s="237" t="s">
        <v>265</v>
      </c>
      <c r="Y8" s="237" t="s">
        <v>532</v>
      </c>
      <c r="Z8" s="237" t="s">
        <v>265</v>
      </c>
      <c r="AA8" s="381" t="s">
        <v>416</v>
      </c>
      <c r="AB8" s="344" t="s">
        <v>387</v>
      </c>
      <c r="AC8" s="344" t="s">
        <v>388</v>
      </c>
      <c r="AD8" s="344" t="s">
        <v>389</v>
      </c>
      <c r="AE8" s="344" t="s">
        <v>390</v>
      </c>
      <c r="AF8" s="344" t="s">
        <v>391</v>
      </c>
      <c r="AG8" s="345" t="s">
        <v>259</v>
      </c>
      <c r="AH8" s="408" t="s">
        <v>393</v>
      </c>
      <c r="AI8" s="408" t="s">
        <v>394</v>
      </c>
      <c r="AJ8" s="349" t="s">
        <v>392</v>
      </c>
      <c r="AK8" s="378" t="s">
        <v>533</v>
      </c>
      <c r="AL8" s="347" t="s">
        <v>395</v>
      </c>
      <c r="AM8" s="347" t="s">
        <v>276</v>
      </c>
      <c r="AN8" s="348" t="s">
        <v>396</v>
      </c>
      <c r="AO8" s="349" t="s">
        <v>566</v>
      </c>
      <c r="AP8" s="408" t="s">
        <v>128</v>
      </c>
      <c r="AQ8" s="379" t="s">
        <v>143</v>
      </c>
      <c r="AR8" s="349" t="s">
        <v>138</v>
      </c>
      <c r="AS8" s="379" t="s">
        <v>144</v>
      </c>
    </row>
    <row r="9" spans="1:45" s="354" customFormat="1" ht="12" customHeight="1">
      <c r="A9" s="270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70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397"/>
      <c r="AB9" s="271"/>
      <c r="AC9" s="271"/>
      <c r="AD9" s="271"/>
      <c r="AE9" s="271"/>
      <c r="AF9" s="271"/>
      <c r="AG9" s="386"/>
      <c r="AH9" s="385"/>
      <c r="AI9" s="385"/>
      <c r="AJ9" s="386"/>
      <c r="AK9" s="387"/>
      <c r="AL9" s="388"/>
      <c r="AM9" s="388"/>
      <c r="AN9" s="388"/>
      <c r="AO9" s="389"/>
      <c r="AP9" s="388"/>
      <c r="AQ9" s="383"/>
      <c r="AR9" s="384"/>
      <c r="AS9" s="383"/>
    </row>
    <row r="10" spans="1:45" ht="12.75">
      <c r="A10" s="81" t="s">
        <v>267</v>
      </c>
      <c r="B10" s="133">
        <f aca="true" t="shared" si="0" ref="B10:M10">SUM(B12:B30)</f>
        <v>107282</v>
      </c>
      <c r="C10" s="133">
        <f t="shared" si="0"/>
        <v>52193</v>
      </c>
      <c r="D10" s="133">
        <f t="shared" si="0"/>
        <v>90263</v>
      </c>
      <c r="E10" s="133">
        <f t="shared" si="0"/>
        <v>43730</v>
      </c>
      <c r="F10" s="133">
        <f t="shared" si="0"/>
        <v>75266</v>
      </c>
      <c r="G10" s="133">
        <f t="shared" si="0"/>
        <v>36679</v>
      </c>
      <c r="H10" s="133">
        <f t="shared" si="0"/>
        <v>59845</v>
      </c>
      <c r="I10" s="133">
        <f t="shared" si="0"/>
        <v>29649</v>
      </c>
      <c r="J10" s="133">
        <f t="shared" si="0"/>
        <v>51001</v>
      </c>
      <c r="K10" s="133">
        <f t="shared" si="0"/>
        <v>25522</v>
      </c>
      <c r="L10" s="133">
        <f t="shared" si="0"/>
        <v>383657</v>
      </c>
      <c r="M10" s="133">
        <f t="shared" si="0"/>
        <v>187773</v>
      </c>
      <c r="N10" s="81" t="s">
        <v>267</v>
      </c>
      <c r="O10" s="133">
        <f aca="true" t="shared" si="1" ref="O10:Z10">SUM(O12:O30)</f>
        <v>12975</v>
      </c>
      <c r="P10" s="133">
        <f t="shared" si="1"/>
        <v>5861</v>
      </c>
      <c r="Q10" s="133">
        <f t="shared" si="1"/>
        <v>11983</v>
      </c>
      <c r="R10" s="133">
        <f t="shared" si="1"/>
        <v>5276</v>
      </c>
      <c r="S10" s="133">
        <f t="shared" si="1"/>
        <v>12257</v>
      </c>
      <c r="T10" s="133">
        <f t="shared" si="1"/>
        <v>5497</v>
      </c>
      <c r="U10" s="133">
        <f t="shared" si="1"/>
        <v>6801</v>
      </c>
      <c r="V10" s="133">
        <f t="shared" si="1"/>
        <v>3166</v>
      </c>
      <c r="W10" s="133">
        <f t="shared" si="1"/>
        <v>6945</v>
      </c>
      <c r="X10" s="133">
        <f t="shared" si="1"/>
        <v>3531</v>
      </c>
      <c r="Y10" s="133">
        <f t="shared" si="1"/>
        <v>50961</v>
      </c>
      <c r="Z10" s="133">
        <f t="shared" si="1"/>
        <v>23331</v>
      </c>
      <c r="AA10" s="81" t="s">
        <v>267</v>
      </c>
      <c r="AB10" s="133">
        <f aca="true" t="shared" si="2" ref="AB10:AS10">SUM(AB12:AB30)</f>
        <v>3255</v>
      </c>
      <c r="AC10" s="133">
        <f t="shared" si="2"/>
        <v>3092</v>
      </c>
      <c r="AD10" s="133">
        <f t="shared" si="2"/>
        <v>3040</v>
      </c>
      <c r="AE10" s="133">
        <f t="shared" si="2"/>
        <v>2794</v>
      </c>
      <c r="AF10" s="133">
        <f t="shared" si="2"/>
        <v>2628</v>
      </c>
      <c r="AG10" s="133">
        <f t="shared" si="2"/>
        <v>14809</v>
      </c>
      <c r="AH10" s="133">
        <f>SUM(AH12:AH30)</f>
        <v>9797</v>
      </c>
      <c r="AI10" s="133">
        <f>SUM(AI12:AI30)</f>
        <v>1031</v>
      </c>
      <c r="AJ10" s="133">
        <f t="shared" si="2"/>
        <v>10828</v>
      </c>
      <c r="AK10" s="133">
        <f t="shared" si="2"/>
        <v>0</v>
      </c>
      <c r="AL10" s="133">
        <f t="shared" si="2"/>
        <v>0</v>
      </c>
      <c r="AM10" s="133">
        <f t="shared" si="2"/>
        <v>0</v>
      </c>
      <c r="AN10" s="133">
        <f t="shared" si="2"/>
        <v>0</v>
      </c>
      <c r="AO10" s="133">
        <f t="shared" si="2"/>
        <v>10602</v>
      </c>
      <c r="AP10" s="133">
        <f t="shared" si="2"/>
        <v>1499</v>
      </c>
      <c r="AQ10" s="133">
        <f t="shared" si="2"/>
        <v>2992</v>
      </c>
      <c r="AR10" s="133">
        <f t="shared" si="2"/>
        <v>2880</v>
      </c>
      <c r="AS10" s="133">
        <f t="shared" si="2"/>
        <v>112</v>
      </c>
    </row>
    <row r="11" spans="1:45" ht="12.75">
      <c r="A11" s="81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81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81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</row>
    <row r="12" spans="1:47" ht="15.75" customHeight="1">
      <c r="A12" s="340" t="s">
        <v>84</v>
      </c>
      <c r="B12" s="340">
        <v>5487</v>
      </c>
      <c r="C12" s="340">
        <v>2643</v>
      </c>
      <c r="D12" s="340">
        <v>4722</v>
      </c>
      <c r="E12" s="340">
        <v>2277</v>
      </c>
      <c r="F12" s="340">
        <v>3796</v>
      </c>
      <c r="G12" s="340">
        <v>1799</v>
      </c>
      <c r="H12" s="340">
        <v>2475</v>
      </c>
      <c r="I12" s="340">
        <v>1212</v>
      </c>
      <c r="J12" s="340">
        <v>1930</v>
      </c>
      <c r="K12" s="340">
        <v>966</v>
      </c>
      <c r="L12" s="139">
        <f aca="true" t="shared" si="3" ref="L12:M15">+B12+D12+F12+H12+J12</f>
        <v>18410</v>
      </c>
      <c r="M12" s="139">
        <f t="shared" si="3"/>
        <v>8897</v>
      </c>
      <c r="N12" s="340" t="s">
        <v>84</v>
      </c>
      <c r="O12" s="338">
        <v>719</v>
      </c>
      <c r="P12" s="338">
        <v>332</v>
      </c>
      <c r="Q12" s="338">
        <v>822</v>
      </c>
      <c r="R12" s="338">
        <v>361</v>
      </c>
      <c r="S12" s="338">
        <v>892</v>
      </c>
      <c r="T12" s="338">
        <v>390</v>
      </c>
      <c r="U12" s="338">
        <v>346</v>
      </c>
      <c r="V12" s="338">
        <v>170</v>
      </c>
      <c r="W12" s="338">
        <v>405</v>
      </c>
      <c r="X12" s="338">
        <v>202</v>
      </c>
      <c r="Y12" s="139">
        <f aca="true" t="shared" si="4" ref="Y12:Z15">+O12+Q12+S12+U12+W12</f>
        <v>3184</v>
      </c>
      <c r="Z12" s="139">
        <f t="shared" si="4"/>
        <v>1455</v>
      </c>
      <c r="AA12" s="82" t="s">
        <v>84</v>
      </c>
      <c r="AB12" s="82">
        <v>148</v>
      </c>
      <c r="AC12" s="82">
        <v>145</v>
      </c>
      <c r="AD12" s="82">
        <v>145</v>
      </c>
      <c r="AE12" s="82">
        <v>137</v>
      </c>
      <c r="AF12" s="82">
        <v>130</v>
      </c>
      <c r="AG12" s="140">
        <f aca="true" t="shared" si="5" ref="AG12:AG30">SUM(AB12:AF12)</f>
        <v>705</v>
      </c>
      <c r="AH12" s="140">
        <v>352</v>
      </c>
      <c r="AI12" s="140">
        <v>32</v>
      </c>
      <c r="AJ12" s="140">
        <f aca="true" t="shared" si="6" ref="AJ12:AJ30">+AH12+AI12</f>
        <v>384</v>
      </c>
      <c r="AK12" s="140"/>
      <c r="AL12" s="140"/>
      <c r="AM12" s="140"/>
      <c r="AN12" s="140"/>
      <c r="AO12" s="140">
        <v>350</v>
      </c>
      <c r="AP12" s="82">
        <v>26</v>
      </c>
      <c r="AQ12" s="82">
        <f>AR12+AS12</f>
        <v>150</v>
      </c>
      <c r="AR12" s="107">
        <v>143</v>
      </c>
      <c r="AS12" s="107">
        <v>7</v>
      </c>
      <c r="AU12" s="99">
        <v>0</v>
      </c>
    </row>
    <row r="13" spans="1:47" ht="15.75" customHeight="1">
      <c r="A13" s="341" t="s">
        <v>85</v>
      </c>
      <c r="B13" s="341">
        <v>5866</v>
      </c>
      <c r="C13" s="341">
        <v>2871</v>
      </c>
      <c r="D13" s="341">
        <v>4603</v>
      </c>
      <c r="E13" s="341">
        <v>2233</v>
      </c>
      <c r="F13" s="341">
        <v>4366</v>
      </c>
      <c r="G13" s="341">
        <v>2101</v>
      </c>
      <c r="H13" s="341">
        <v>3700</v>
      </c>
      <c r="I13" s="341">
        <v>1829</v>
      </c>
      <c r="J13" s="341">
        <v>3558</v>
      </c>
      <c r="K13" s="341">
        <v>1709</v>
      </c>
      <c r="L13" s="139">
        <f t="shared" si="3"/>
        <v>22093</v>
      </c>
      <c r="M13" s="139">
        <f t="shared" si="3"/>
        <v>10743</v>
      </c>
      <c r="N13" s="341" t="s">
        <v>85</v>
      </c>
      <c r="O13" s="338">
        <v>454</v>
      </c>
      <c r="P13" s="338">
        <v>201</v>
      </c>
      <c r="Q13" s="338">
        <v>448</v>
      </c>
      <c r="R13" s="338">
        <v>182</v>
      </c>
      <c r="S13" s="338">
        <v>515</v>
      </c>
      <c r="T13" s="338">
        <v>194</v>
      </c>
      <c r="U13" s="338">
        <v>373</v>
      </c>
      <c r="V13" s="338">
        <v>178</v>
      </c>
      <c r="W13" s="338">
        <v>498</v>
      </c>
      <c r="X13" s="338">
        <v>242</v>
      </c>
      <c r="Y13" s="139">
        <f t="shared" si="4"/>
        <v>2288</v>
      </c>
      <c r="Z13" s="139">
        <f t="shared" si="4"/>
        <v>997</v>
      </c>
      <c r="AA13" s="82" t="s">
        <v>85</v>
      </c>
      <c r="AB13" s="82">
        <v>216</v>
      </c>
      <c r="AC13" s="82">
        <v>197</v>
      </c>
      <c r="AD13" s="82">
        <v>198</v>
      </c>
      <c r="AE13" s="82">
        <v>186</v>
      </c>
      <c r="AF13" s="82">
        <v>176</v>
      </c>
      <c r="AG13" s="140">
        <f t="shared" si="5"/>
        <v>973</v>
      </c>
      <c r="AH13" s="140">
        <v>797</v>
      </c>
      <c r="AI13" s="140">
        <v>20</v>
      </c>
      <c r="AJ13" s="140">
        <f t="shared" si="6"/>
        <v>817</v>
      </c>
      <c r="AK13" s="140"/>
      <c r="AL13" s="140"/>
      <c r="AM13" s="140"/>
      <c r="AN13" s="140"/>
      <c r="AO13" s="140">
        <v>806</v>
      </c>
      <c r="AP13" s="82">
        <v>141</v>
      </c>
      <c r="AQ13" s="82">
        <f aca="true" t="shared" si="7" ref="AQ13:AQ30">AR13+AS13</f>
        <v>208</v>
      </c>
      <c r="AR13" s="107">
        <v>190</v>
      </c>
      <c r="AS13" s="107">
        <v>18</v>
      </c>
      <c r="AU13" s="99">
        <v>0</v>
      </c>
    </row>
    <row r="14" spans="1:47" ht="15.75" customHeight="1">
      <c r="A14" s="341" t="s">
        <v>86</v>
      </c>
      <c r="B14" s="341">
        <v>4394</v>
      </c>
      <c r="C14" s="341">
        <v>2102</v>
      </c>
      <c r="D14" s="341">
        <v>3582</v>
      </c>
      <c r="E14" s="341">
        <v>1669</v>
      </c>
      <c r="F14" s="341">
        <v>3893</v>
      </c>
      <c r="G14" s="341">
        <v>1872</v>
      </c>
      <c r="H14" s="341">
        <v>2404</v>
      </c>
      <c r="I14" s="341">
        <v>1186</v>
      </c>
      <c r="J14" s="341">
        <v>1751</v>
      </c>
      <c r="K14" s="341">
        <v>928</v>
      </c>
      <c r="L14" s="139">
        <f t="shared" si="3"/>
        <v>16024</v>
      </c>
      <c r="M14" s="139">
        <f t="shared" si="3"/>
        <v>7757</v>
      </c>
      <c r="N14" s="341" t="s">
        <v>86</v>
      </c>
      <c r="O14" s="338">
        <v>1178</v>
      </c>
      <c r="P14" s="338">
        <v>509</v>
      </c>
      <c r="Q14" s="338">
        <v>652</v>
      </c>
      <c r="R14" s="338">
        <v>266</v>
      </c>
      <c r="S14" s="338">
        <v>886</v>
      </c>
      <c r="T14" s="338">
        <v>412</v>
      </c>
      <c r="U14" s="338">
        <v>390</v>
      </c>
      <c r="V14" s="338">
        <v>182</v>
      </c>
      <c r="W14" s="338">
        <v>245</v>
      </c>
      <c r="X14" s="338">
        <v>129</v>
      </c>
      <c r="Y14" s="139">
        <f t="shared" si="4"/>
        <v>3351</v>
      </c>
      <c r="Z14" s="139">
        <f t="shared" si="4"/>
        <v>1498</v>
      </c>
      <c r="AA14" s="82" t="s">
        <v>86</v>
      </c>
      <c r="AB14" s="82">
        <v>124</v>
      </c>
      <c r="AC14" s="82">
        <v>121</v>
      </c>
      <c r="AD14" s="82">
        <v>130</v>
      </c>
      <c r="AE14" s="82">
        <v>112</v>
      </c>
      <c r="AF14" s="82">
        <v>111</v>
      </c>
      <c r="AG14" s="140">
        <f t="shared" si="5"/>
        <v>598</v>
      </c>
      <c r="AH14" s="140">
        <v>340</v>
      </c>
      <c r="AI14" s="140">
        <v>42</v>
      </c>
      <c r="AJ14" s="140">
        <f t="shared" si="6"/>
        <v>382</v>
      </c>
      <c r="AK14" s="140"/>
      <c r="AL14" s="140"/>
      <c r="AM14" s="140"/>
      <c r="AN14" s="140"/>
      <c r="AO14" s="140">
        <v>379</v>
      </c>
      <c r="AP14" s="82">
        <v>7</v>
      </c>
      <c r="AQ14" s="82">
        <f t="shared" si="7"/>
        <v>112</v>
      </c>
      <c r="AR14" s="107">
        <v>111</v>
      </c>
      <c r="AS14" s="107">
        <v>1</v>
      </c>
      <c r="AU14" s="99">
        <v>0</v>
      </c>
    </row>
    <row r="15" spans="1:47" ht="15.75" customHeight="1">
      <c r="A15" s="15" t="s">
        <v>87</v>
      </c>
      <c r="B15" s="15">
        <v>1717</v>
      </c>
      <c r="C15" s="15">
        <v>840</v>
      </c>
      <c r="D15" s="15">
        <v>1518</v>
      </c>
      <c r="E15" s="15">
        <v>750</v>
      </c>
      <c r="F15" s="15">
        <v>1311</v>
      </c>
      <c r="G15" s="15">
        <v>641</v>
      </c>
      <c r="H15" s="15">
        <v>1022</v>
      </c>
      <c r="I15" s="15">
        <v>496</v>
      </c>
      <c r="J15" s="15">
        <v>834</v>
      </c>
      <c r="K15" s="15">
        <v>448</v>
      </c>
      <c r="L15" s="139">
        <f t="shared" si="3"/>
        <v>6402</v>
      </c>
      <c r="M15" s="139">
        <f t="shared" si="3"/>
        <v>3175</v>
      </c>
      <c r="N15" s="15" t="s">
        <v>87</v>
      </c>
      <c r="O15" s="135">
        <v>165</v>
      </c>
      <c r="P15" s="135">
        <v>70</v>
      </c>
      <c r="Q15" s="135">
        <v>238</v>
      </c>
      <c r="R15" s="135">
        <v>107</v>
      </c>
      <c r="S15" s="135">
        <v>242</v>
      </c>
      <c r="T15" s="135">
        <v>120</v>
      </c>
      <c r="U15" s="135">
        <v>123</v>
      </c>
      <c r="V15" s="135">
        <v>60</v>
      </c>
      <c r="W15" s="135">
        <v>127</v>
      </c>
      <c r="X15" s="135">
        <v>57</v>
      </c>
      <c r="Y15" s="139">
        <f t="shared" si="4"/>
        <v>895</v>
      </c>
      <c r="Z15" s="139">
        <f t="shared" si="4"/>
        <v>414</v>
      </c>
      <c r="AA15" s="82" t="s">
        <v>87</v>
      </c>
      <c r="AB15" s="82">
        <v>69</v>
      </c>
      <c r="AC15" s="82">
        <v>69</v>
      </c>
      <c r="AD15" s="82">
        <v>72</v>
      </c>
      <c r="AE15" s="82">
        <v>67</v>
      </c>
      <c r="AF15" s="82">
        <v>64</v>
      </c>
      <c r="AG15" s="140">
        <f t="shared" si="5"/>
        <v>341</v>
      </c>
      <c r="AH15" s="140">
        <v>152</v>
      </c>
      <c r="AI15" s="140">
        <v>28</v>
      </c>
      <c r="AJ15" s="140">
        <f t="shared" si="6"/>
        <v>180</v>
      </c>
      <c r="AK15" s="140"/>
      <c r="AL15" s="140"/>
      <c r="AM15" s="140"/>
      <c r="AN15" s="140"/>
      <c r="AO15" s="140">
        <v>167</v>
      </c>
      <c r="AP15" s="82">
        <v>8</v>
      </c>
      <c r="AQ15" s="82">
        <f t="shared" si="7"/>
        <v>70</v>
      </c>
      <c r="AR15" s="107">
        <v>66</v>
      </c>
      <c r="AS15" s="107">
        <v>4</v>
      </c>
      <c r="AU15" s="99">
        <v>0</v>
      </c>
    </row>
    <row r="16" spans="1:47" ht="15.75" customHeight="1">
      <c r="A16" s="15" t="s">
        <v>88</v>
      </c>
      <c r="B16" s="15">
        <v>3080</v>
      </c>
      <c r="C16" s="15">
        <v>1478</v>
      </c>
      <c r="D16" s="15">
        <v>2280</v>
      </c>
      <c r="E16" s="15">
        <v>1115</v>
      </c>
      <c r="F16" s="15">
        <v>1654</v>
      </c>
      <c r="G16" s="15">
        <v>843</v>
      </c>
      <c r="H16" s="15">
        <v>1253</v>
      </c>
      <c r="I16" s="15">
        <v>634</v>
      </c>
      <c r="J16" s="15">
        <v>992</v>
      </c>
      <c r="K16" s="15">
        <v>482</v>
      </c>
      <c r="L16" s="139">
        <f aca="true" t="shared" si="8" ref="L16:L30">+B16+D16+F16+H16+J16</f>
        <v>9259</v>
      </c>
      <c r="M16" s="139">
        <f aca="true" t="shared" si="9" ref="M16:M30">+C16+E16+G16+I16+K16</f>
        <v>4552</v>
      </c>
      <c r="N16" s="15" t="s">
        <v>88</v>
      </c>
      <c r="O16" s="135">
        <v>511</v>
      </c>
      <c r="P16" s="135">
        <v>225</v>
      </c>
      <c r="Q16" s="135">
        <v>391</v>
      </c>
      <c r="R16" s="135">
        <v>176</v>
      </c>
      <c r="S16" s="135">
        <v>293</v>
      </c>
      <c r="T16" s="135">
        <v>147</v>
      </c>
      <c r="U16" s="135">
        <v>158</v>
      </c>
      <c r="V16" s="135">
        <v>81</v>
      </c>
      <c r="W16" s="135">
        <v>195</v>
      </c>
      <c r="X16" s="135">
        <v>96</v>
      </c>
      <c r="Y16" s="139">
        <f aca="true" t="shared" si="10" ref="Y16:Y30">+O16+Q16+S16+U16+W16</f>
        <v>1548</v>
      </c>
      <c r="Z16" s="139">
        <f aca="true" t="shared" si="11" ref="Z16:Z30">+P16+R16+T16+V16+X16</f>
        <v>725</v>
      </c>
      <c r="AA16" s="82" t="s">
        <v>88</v>
      </c>
      <c r="AB16" s="82">
        <v>95</v>
      </c>
      <c r="AC16" s="82">
        <v>93</v>
      </c>
      <c r="AD16" s="82">
        <v>90</v>
      </c>
      <c r="AE16" s="82">
        <v>64</v>
      </c>
      <c r="AF16" s="82">
        <v>67</v>
      </c>
      <c r="AG16" s="140">
        <f t="shared" si="5"/>
        <v>409</v>
      </c>
      <c r="AH16" s="140">
        <v>217</v>
      </c>
      <c r="AI16" s="140">
        <v>19</v>
      </c>
      <c r="AJ16" s="140">
        <f t="shared" si="6"/>
        <v>236</v>
      </c>
      <c r="AK16" s="140"/>
      <c r="AL16" s="140"/>
      <c r="AM16" s="140"/>
      <c r="AN16" s="140"/>
      <c r="AO16" s="140">
        <v>224</v>
      </c>
      <c r="AP16" s="82">
        <v>12</v>
      </c>
      <c r="AQ16" s="82">
        <f t="shared" si="7"/>
        <v>91</v>
      </c>
      <c r="AR16" s="107">
        <v>90</v>
      </c>
      <c r="AS16" s="107">
        <v>1</v>
      </c>
      <c r="AU16" s="99">
        <v>0</v>
      </c>
    </row>
    <row r="17" spans="1:47" ht="15.75" customHeight="1">
      <c r="A17" s="15" t="s">
        <v>89</v>
      </c>
      <c r="B17" s="15">
        <v>7997</v>
      </c>
      <c r="C17" s="15">
        <v>3887</v>
      </c>
      <c r="D17" s="15">
        <v>6588</v>
      </c>
      <c r="E17" s="15">
        <v>3215</v>
      </c>
      <c r="F17" s="15">
        <v>6075</v>
      </c>
      <c r="G17" s="15">
        <v>3047</v>
      </c>
      <c r="H17" s="15">
        <v>5590</v>
      </c>
      <c r="I17" s="15">
        <v>2771</v>
      </c>
      <c r="J17" s="15">
        <v>5121</v>
      </c>
      <c r="K17" s="15">
        <v>2586</v>
      </c>
      <c r="L17" s="139">
        <f t="shared" si="8"/>
        <v>31371</v>
      </c>
      <c r="M17" s="139">
        <f t="shared" si="9"/>
        <v>15506</v>
      </c>
      <c r="N17" s="15" t="s">
        <v>89</v>
      </c>
      <c r="O17" s="135">
        <v>525</v>
      </c>
      <c r="P17" s="135">
        <v>208</v>
      </c>
      <c r="Q17" s="135">
        <v>524</v>
      </c>
      <c r="R17" s="135">
        <v>230</v>
      </c>
      <c r="S17" s="135">
        <v>665</v>
      </c>
      <c r="T17" s="135">
        <v>281</v>
      </c>
      <c r="U17" s="135">
        <v>539</v>
      </c>
      <c r="V17" s="135">
        <v>233</v>
      </c>
      <c r="W17" s="135">
        <v>604</v>
      </c>
      <c r="X17" s="135">
        <v>294</v>
      </c>
      <c r="Y17" s="139">
        <f t="shared" si="10"/>
        <v>2857</v>
      </c>
      <c r="Z17" s="139">
        <f t="shared" si="11"/>
        <v>1246</v>
      </c>
      <c r="AA17" s="82" t="s">
        <v>89</v>
      </c>
      <c r="AB17" s="82">
        <v>247</v>
      </c>
      <c r="AC17" s="82">
        <v>226</v>
      </c>
      <c r="AD17" s="82">
        <v>220</v>
      </c>
      <c r="AE17" s="82">
        <v>207</v>
      </c>
      <c r="AF17" s="82">
        <v>197</v>
      </c>
      <c r="AG17" s="140">
        <f t="shared" si="5"/>
        <v>1097</v>
      </c>
      <c r="AH17" s="140">
        <v>815</v>
      </c>
      <c r="AI17" s="140">
        <v>225</v>
      </c>
      <c r="AJ17" s="140">
        <f t="shared" si="6"/>
        <v>1040</v>
      </c>
      <c r="AK17" s="140"/>
      <c r="AL17" s="140"/>
      <c r="AM17" s="140"/>
      <c r="AN17" s="140"/>
      <c r="AO17" s="140">
        <v>1095</v>
      </c>
      <c r="AP17" s="82">
        <v>254</v>
      </c>
      <c r="AQ17" s="82">
        <f t="shared" si="7"/>
        <v>212</v>
      </c>
      <c r="AR17" s="107">
        <v>211</v>
      </c>
      <c r="AS17" s="107">
        <v>1</v>
      </c>
      <c r="AU17" s="99">
        <v>0</v>
      </c>
    </row>
    <row r="18" spans="1:47" ht="15.75" customHeight="1">
      <c r="A18" s="15" t="s">
        <v>90</v>
      </c>
      <c r="B18" s="15">
        <v>6484</v>
      </c>
      <c r="C18" s="15">
        <v>3183</v>
      </c>
      <c r="D18" s="15">
        <v>4754</v>
      </c>
      <c r="E18" s="15">
        <v>2319</v>
      </c>
      <c r="F18" s="15">
        <v>4720</v>
      </c>
      <c r="G18" s="15">
        <v>2278</v>
      </c>
      <c r="H18" s="15">
        <v>4344</v>
      </c>
      <c r="I18" s="15">
        <v>2155</v>
      </c>
      <c r="J18" s="15">
        <v>3479</v>
      </c>
      <c r="K18" s="15">
        <v>1651</v>
      </c>
      <c r="L18" s="139">
        <f t="shared" si="8"/>
        <v>23781</v>
      </c>
      <c r="M18" s="139">
        <f t="shared" si="9"/>
        <v>11586</v>
      </c>
      <c r="N18" s="15" t="s">
        <v>90</v>
      </c>
      <c r="O18" s="135">
        <v>782</v>
      </c>
      <c r="P18" s="135">
        <v>340</v>
      </c>
      <c r="Q18" s="135">
        <v>610</v>
      </c>
      <c r="R18" s="135">
        <v>241</v>
      </c>
      <c r="S18" s="135">
        <v>779</v>
      </c>
      <c r="T18" s="135">
        <v>342</v>
      </c>
      <c r="U18" s="135">
        <v>653</v>
      </c>
      <c r="V18" s="135">
        <v>304</v>
      </c>
      <c r="W18" s="135">
        <v>375</v>
      </c>
      <c r="X18" s="135">
        <v>176</v>
      </c>
      <c r="Y18" s="139">
        <f t="shared" si="10"/>
        <v>3199</v>
      </c>
      <c r="Z18" s="139">
        <f t="shared" si="11"/>
        <v>1403</v>
      </c>
      <c r="AA18" s="82" t="s">
        <v>90</v>
      </c>
      <c r="AB18" s="82">
        <v>208</v>
      </c>
      <c r="AC18" s="82">
        <v>185</v>
      </c>
      <c r="AD18" s="82">
        <v>182</v>
      </c>
      <c r="AE18" s="82">
        <v>174</v>
      </c>
      <c r="AF18" s="82">
        <v>164</v>
      </c>
      <c r="AG18" s="140">
        <f t="shared" si="5"/>
        <v>913</v>
      </c>
      <c r="AH18" s="140">
        <v>823</v>
      </c>
      <c r="AI18" s="140">
        <v>31</v>
      </c>
      <c r="AJ18" s="140">
        <f t="shared" si="6"/>
        <v>854</v>
      </c>
      <c r="AK18" s="140"/>
      <c r="AL18" s="140"/>
      <c r="AM18" s="140"/>
      <c r="AN18" s="140"/>
      <c r="AO18" s="140">
        <v>856</v>
      </c>
      <c r="AP18" s="82">
        <v>134</v>
      </c>
      <c r="AQ18" s="82">
        <f t="shared" si="7"/>
        <v>170</v>
      </c>
      <c r="AR18" s="107">
        <v>165</v>
      </c>
      <c r="AS18" s="107">
        <v>5</v>
      </c>
      <c r="AU18" s="99">
        <v>0</v>
      </c>
    </row>
    <row r="19" spans="1:47" ht="15.75" customHeight="1">
      <c r="A19" s="15" t="s">
        <v>91</v>
      </c>
      <c r="B19" s="15">
        <v>18533</v>
      </c>
      <c r="C19" s="15">
        <v>9073</v>
      </c>
      <c r="D19" s="15">
        <v>16144</v>
      </c>
      <c r="E19" s="15">
        <v>7988</v>
      </c>
      <c r="F19" s="15">
        <v>15130</v>
      </c>
      <c r="G19" s="15">
        <v>7554</v>
      </c>
      <c r="H19" s="15">
        <v>13648</v>
      </c>
      <c r="I19" s="15">
        <v>6760</v>
      </c>
      <c r="J19" s="15">
        <v>12323</v>
      </c>
      <c r="K19" s="15">
        <v>6164</v>
      </c>
      <c r="L19" s="139">
        <f t="shared" si="8"/>
        <v>75778</v>
      </c>
      <c r="M19" s="139">
        <f t="shared" si="9"/>
        <v>37539</v>
      </c>
      <c r="N19" s="15" t="s">
        <v>91</v>
      </c>
      <c r="O19" s="135">
        <v>1005</v>
      </c>
      <c r="P19" s="135">
        <v>426</v>
      </c>
      <c r="Q19" s="135">
        <v>973</v>
      </c>
      <c r="R19" s="135">
        <v>407</v>
      </c>
      <c r="S19" s="135">
        <v>1165</v>
      </c>
      <c r="T19" s="135">
        <v>481</v>
      </c>
      <c r="U19" s="135">
        <v>1065</v>
      </c>
      <c r="V19" s="135">
        <v>459</v>
      </c>
      <c r="W19" s="135">
        <v>790</v>
      </c>
      <c r="X19" s="135">
        <v>389</v>
      </c>
      <c r="Y19" s="139">
        <f t="shared" si="10"/>
        <v>4998</v>
      </c>
      <c r="Z19" s="139">
        <f t="shared" si="11"/>
        <v>2162</v>
      </c>
      <c r="AA19" s="82" t="s">
        <v>91</v>
      </c>
      <c r="AB19" s="82">
        <v>537</v>
      </c>
      <c r="AC19" s="82">
        <v>495</v>
      </c>
      <c r="AD19" s="82">
        <v>481</v>
      </c>
      <c r="AE19" s="82">
        <v>453</v>
      </c>
      <c r="AF19" s="82">
        <v>416</v>
      </c>
      <c r="AG19" s="140">
        <f t="shared" si="5"/>
        <v>2382</v>
      </c>
      <c r="AH19" s="140">
        <v>2450</v>
      </c>
      <c r="AI19" s="140">
        <v>56</v>
      </c>
      <c r="AJ19" s="140">
        <f t="shared" si="6"/>
        <v>2506</v>
      </c>
      <c r="AK19" s="140"/>
      <c r="AL19" s="140"/>
      <c r="AM19" s="140"/>
      <c r="AN19" s="140"/>
      <c r="AO19" s="140">
        <v>2582</v>
      </c>
      <c r="AP19" s="82">
        <v>605</v>
      </c>
      <c r="AQ19" s="82">
        <f t="shared" si="7"/>
        <v>385</v>
      </c>
      <c r="AR19" s="107">
        <v>384</v>
      </c>
      <c r="AS19" s="107">
        <v>1</v>
      </c>
      <c r="AU19" s="99">
        <v>0</v>
      </c>
    </row>
    <row r="20" spans="1:47" ht="15.75" customHeight="1">
      <c r="A20" s="82" t="s">
        <v>92</v>
      </c>
      <c r="B20" s="15">
        <v>4814</v>
      </c>
      <c r="C20" s="15">
        <v>2353</v>
      </c>
      <c r="D20" s="15">
        <v>5841</v>
      </c>
      <c r="E20" s="15">
        <v>2795</v>
      </c>
      <c r="F20" s="15">
        <v>3578</v>
      </c>
      <c r="G20" s="15">
        <v>1717</v>
      </c>
      <c r="H20" s="15">
        <v>2501</v>
      </c>
      <c r="I20" s="15">
        <v>1261</v>
      </c>
      <c r="J20" s="15">
        <v>2291</v>
      </c>
      <c r="K20" s="15">
        <v>1112</v>
      </c>
      <c r="L20" s="139">
        <f t="shared" si="8"/>
        <v>19025</v>
      </c>
      <c r="M20" s="139">
        <f t="shared" si="9"/>
        <v>9238</v>
      </c>
      <c r="N20" s="82" t="s">
        <v>92</v>
      </c>
      <c r="O20" s="135">
        <v>238</v>
      </c>
      <c r="P20" s="135">
        <v>104</v>
      </c>
      <c r="Q20" s="135">
        <v>800</v>
      </c>
      <c r="R20" s="135">
        <v>334</v>
      </c>
      <c r="S20" s="135">
        <v>718</v>
      </c>
      <c r="T20" s="135">
        <v>320</v>
      </c>
      <c r="U20" s="135">
        <v>103</v>
      </c>
      <c r="V20" s="135">
        <v>43</v>
      </c>
      <c r="W20" s="135">
        <v>361</v>
      </c>
      <c r="X20" s="135">
        <v>167</v>
      </c>
      <c r="Y20" s="139">
        <f t="shared" si="10"/>
        <v>2220</v>
      </c>
      <c r="Z20" s="139">
        <f t="shared" si="11"/>
        <v>968</v>
      </c>
      <c r="AA20" s="82" t="s">
        <v>92</v>
      </c>
      <c r="AB20" s="82">
        <v>145</v>
      </c>
      <c r="AC20" s="82">
        <v>152</v>
      </c>
      <c r="AD20" s="82">
        <v>139</v>
      </c>
      <c r="AE20" s="82">
        <v>135</v>
      </c>
      <c r="AF20" s="82">
        <v>127</v>
      </c>
      <c r="AG20" s="140">
        <f t="shared" si="5"/>
        <v>698</v>
      </c>
      <c r="AH20" s="140">
        <v>363</v>
      </c>
      <c r="AI20" s="140">
        <v>45</v>
      </c>
      <c r="AJ20" s="140">
        <f t="shared" si="6"/>
        <v>408</v>
      </c>
      <c r="AK20" s="140"/>
      <c r="AL20" s="140"/>
      <c r="AM20" s="140"/>
      <c r="AN20" s="140"/>
      <c r="AO20" s="140">
        <v>387</v>
      </c>
      <c r="AP20" s="82">
        <v>29</v>
      </c>
      <c r="AQ20" s="82">
        <f t="shared" si="7"/>
        <v>147</v>
      </c>
      <c r="AR20" s="107">
        <v>141</v>
      </c>
      <c r="AS20" s="107">
        <v>6</v>
      </c>
      <c r="AU20" s="99">
        <v>0</v>
      </c>
    </row>
    <row r="21" spans="1:47" ht="15.75" customHeight="1">
      <c r="A21" s="82" t="s">
        <v>93</v>
      </c>
      <c r="B21" s="334">
        <v>2922</v>
      </c>
      <c r="C21" s="135">
        <v>1437</v>
      </c>
      <c r="D21" s="135">
        <v>2376</v>
      </c>
      <c r="E21" s="135">
        <v>1132</v>
      </c>
      <c r="F21" s="135">
        <v>2108</v>
      </c>
      <c r="G21" s="135">
        <v>996</v>
      </c>
      <c r="H21" s="135">
        <v>1947</v>
      </c>
      <c r="I21" s="135">
        <v>988</v>
      </c>
      <c r="J21" s="135">
        <v>1802</v>
      </c>
      <c r="K21" s="135">
        <v>902</v>
      </c>
      <c r="L21" s="139">
        <f t="shared" si="8"/>
        <v>11155</v>
      </c>
      <c r="M21" s="139">
        <f t="shared" si="9"/>
        <v>5455</v>
      </c>
      <c r="N21" s="82" t="s">
        <v>93</v>
      </c>
      <c r="O21" s="135">
        <v>171</v>
      </c>
      <c r="P21" s="135">
        <v>81</v>
      </c>
      <c r="Q21" s="135">
        <v>163</v>
      </c>
      <c r="R21" s="135">
        <v>67</v>
      </c>
      <c r="S21" s="135">
        <v>149</v>
      </c>
      <c r="T21" s="135">
        <v>61</v>
      </c>
      <c r="U21" s="135">
        <v>147</v>
      </c>
      <c r="V21" s="135">
        <v>59</v>
      </c>
      <c r="W21" s="135">
        <v>130</v>
      </c>
      <c r="X21" s="135">
        <v>61</v>
      </c>
      <c r="Y21" s="139">
        <f t="shared" si="10"/>
        <v>760</v>
      </c>
      <c r="Z21" s="139">
        <f t="shared" si="11"/>
        <v>329</v>
      </c>
      <c r="AA21" s="82" t="s">
        <v>93</v>
      </c>
      <c r="AB21" s="82">
        <v>98</v>
      </c>
      <c r="AC21" s="82">
        <v>87</v>
      </c>
      <c r="AD21" s="82">
        <v>80</v>
      </c>
      <c r="AE21" s="82">
        <v>77</v>
      </c>
      <c r="AF21" s="82">
        <v>73</v>
      </c>
      <c r="AG21" s="140">
        <f t="shared" si="5"/>
        <v>415</v>
      </c>
      <c r="AH21" s="140">
        <v>397</v>
      </c>
      <c r="AI21" s="140">
        <v>4</v>
      </c>
      <c r="AJ21" s="140">
        <f t="shared" si="6"/>
        <v>401</v>
      </c>
      <c r="AK21" s="140"/>
      <c r="AL21" s="140"/>
      <c r="AM21" s="140"/>
      <c r="AN21" s="140"/>
      <c r="AO21" s="140">
        <v>391</v>
      </c>
      <c r="AP21" s="82">
        <v>82</v>
      </c>
      <c r="AQ21" s="82">
        <f t="shared" si="7"/>
        <v>77</v>
      </c>
      <c r="AR21" s="107">
        <v>77</v>
      </c>
      <c r="AS21" s="107"/>
      <c r="AU21" s="99">
        <v>0</v>
      </c>
    </row>
    <row r="22" spans="1:47" ht="15.75" customHeight="1">
      <c r="A22" s="82" t="s">
        <v>94</v>
      </c>
      <c r="B22" s="15">
        <v>6166</v>
      </c>
      <c r="C22" s="15">
        <v>3013</v>
      </c>
      <c r="D22" s="15">
        <v>6264</v>
      </c>
      <c r="E22" s="15">
        <v>2966</v>
      </c>
      <c r="F22" s="15">
        <v>4173</v>
      </c>
      <c r="G22" s="15">
        <v>1995</v>
      </c>
      <c r="H22" s="15">
        <v>3042</v>
      </c>
      <c r="I22" s="15">
        <v>1521</v>
      </c>
      <c r="J22" s="15">
        <v>2602</v>
      </c>
      <c r="K22" s="15">
        <v>1309</v>
      </c>
      <c r="L22" s="139">
        <f t="shared" si="8"/>
        <v>22247</v>
      </c>
      <c r="M22" s="139">
        <f t="shared" si="9"/>
        <v>10804</v>
      </c>
      <c r="N22" s="82" t="s">
        <v>94</v>
      </c>
      <c r="O22" s="135">
        <v>607</v>
      </c>
      <c r="P22" s="135">
        <v>308</v>
      </c>
      <c r="Q22" s="135">
        <v>940</v>
      </c>
      <c r="R22" s="135">
        <v>414</v>
      </c>
      <c r="S22" s="135">
        <v>693</v>
      </c>
      <c r="T22" s="135">
        <v>329</v>
      </c>
      <c r="U22" s="135">
        <v>232</v>
      </c>
      <c r="V22" s="135">
        <v>106</v>
      </c>
      <c r="W22" s="135">
        <v>520</v>
      </c>
      <c r="X22" s="135">
        <v>295</v>
      </c>
      <c r="Y22" s="139">
        <f t="shared" si="10"/>
        <v>2992</v>
      </c>
      <c r="Z22" s="139">
        <f t="shared" si="11"/>
        <v>1452</v>
      </c>
      <c r="AA22" s="82" t="s">
        <v>94</v>
      </c>
      <c r="AB22" s="82">
        <v>159</v>
      </c>
      <c r="AC22" s="82">
        <v>158</v>
      </c>
      <c r="AD22" s="82">
        <v>156</v>
      </c>
      <c r="AE22" s="82">
        <v>152</v>
      </c>
      <c r="AF22" s="82">
        <v>147</v>
      </c>
      <c r="AG22" s="140">
        <f t="shared" si="5"/>
        <v>772</v>
      </c>
      <c r="AH22" s="140">
        <v>395</v>
      </c>
      <c r="AI22" s="140">
        <v>54</v>
      </c>
      <c r="AJ22" s="140">
        <f t="shared" si="6"/>
        <v>449</v>
      </c>
      <c r="AK22" s="140"/>
      <c r="AL22" s="140"/>
      <c r="AM22" s="140"/>
      <c r="AN22" s="140"/>
      <c r="AO22" s="140">
        <v>399</v>
      </c>
      <c r="AP22" s="82">
        <v>24</v>
      </c>
      <c r="AQ22" s="82">
        <f t="shared" si="7"/>
        <v>155</v>
      </c>
      <c r="AR22" s="107">
        <v>153</v>
      </c>
      <c r="AS22" s="107">
        <v>2</v>
      </c>
      <c r="AU22" s="99">
        <v>0</v>
      </c>
    </row>
    <row r="23" spans="1:47" ht="15.75" customHeight="1">
      <c r="A23" s="82" t="s">
        <v>95</v>
      </c>
      <c r="B23" s="15">
        <v>5870</v>
      </c>
      <c r="C23" s="15">
        <v>2835</v>
      </c>
      <c r="D23" s="15">
        <v>5613</v>
      </c>
      <c r="E23" s="15">
        <v>2693</v>
      </c>
      <c r="F23" s="15">
        <v>4077</v>
      </c>
      <c r="G23" s="15">
        <v>2013</v>
      </c>
      <c r="H23" s="15">
        <v>3060</v>
      </c>
      <c r="I23" s="15">
        <v>1542</v>
      </c>
      <c r="J23" s="15">
        <v>2570</v>
      </c>
      <c r="K23" s="15">
        <v>1334</v>
      </c>
      <c r="L23" s="139">
        <f t="shared" si="8"/>
        <v>21190</v>
      </c>
      <c r="M23" s="139">
        <f t="shared" si="9"/>
        <v>10417</v>
      </c>
      <c r="N23" s="82" t="s">
        <v>95</v>
      </c>
      <c r="O23" s="135">
        <v>1006</v>
      </c>
      <c r="P23" s="135">
        <v>456</v>
      </c>
      <c r="Q23" s="135">
        <v>1061</v>
      </c>
      <c r="R23" s="135">
        <v>495</v>
      </c>
      <c r="S23" s="135">
        <v>999</v>
      </c>
      <c r="T23" s="135">
        <v>457</v>
      </c>
      <c r="U23" s="135">
        <v>421</v>
      </c>
      <c r="V23" s="135">
        <v>206</v>
      </c>
      <c r="W23" s="135">
        <v>422</v>
      </c>
      <c r="X23" s="135">
        <v>226</v>
      </c>
      <c r="Y23" s="139">
        <f t="shared" si="10"/>
        <v>3909</v>
      </c>
      <c r="Z23" s="139">
        <f t="shared" si="11"/>
        <v>1840</v>
      </c>
      <c r="AA23" s="82" t="s">
        <v>95</v>
      </c>
      <c r="AB23" s="82">
        <v>181</v>
      </c>
      <c r="AC23" s="82">
        <v>175</v>
      </c>
      <c r="AD23" s="82">
        <v>173</v>
      </c>
      <c r="AE23" s="82">
        <v>166</v>
      </c>
      <c r="AF23" s="82">
        <v>154</v>
      </c>
      <c r="AG23" s="140">
        <f t="shared" si="5"/>
        <v>849</v>
      </c>
      <c r="AH23" s="140">
        <v>450</v>
      </c>
      <c r="AI23" s="140">
        <v>58</v>
      </c>
      <c r="AJ23" s="140">
        <f t="shared" si="6"/>
        <v>508</v>
      </c>
      <c r="AK23" s="140"/>
      <c r="AL23" s="140"/>
      <c r="AM23" s="140"/>
      <c r="AN23" s="140"/>
      <c r="AO23" s="140">
        <v>478</v>
      </c>
      <c r="AP23" s="82">
        <v>35</v>
      </c>
      <c r="AQ23" s="82">
        <f t="shared" si="7"/>
        <v>171</v>
      </c>
      <c r="AR23" s="107">
        <v>169</v>
      </c>
      <c r="AS23" s="107">
        <v>2</v>
      </c>
      <c r="AU23" s="99">
        <v>0</v>
      </c>
    </row>
    <row r="24" spans="1:47" ht="15.75" customHeight="1">
      <c r="A24" s="82" t="s">
        <v>96</v>
      </c>
      <c r="B24" s="338">
        <v>7636</v>
      </c>
      <c r="C24" s="338">
        <v>3662</v>
      </c>
      <c r="D24" s="338">
        <v>5496</v>
      </c>
      <c r="E24" s="338">
        <v>2702</v>
      </c>
      <c r="F24" s="338">
        <v>4232</v>
      </c>
      <c r="G24" s="338">
        <v>2055</v>
      </c>
      <c r="H24" s="338">
        <v>3161</v>
      </c>
      <c r="I24" s="338">
        <v>1522</v>
      </c>
      <c r="J24" s="338">
        <v>2471</v>
      </c>
      <c r="K24" s="338">
        <v>1191</v>
      </c>
      <c r="L24" s="139">
        <f t="shared" si="8"/>
        <v>22996</v>
      </c>
      <c r="M24" s="139">
        <f t="shared" si="9"/>
        <v>11132</v>
      </c>
      <c r="N24" s="82" t="s">
        <v>96</v>
      </c>
      <c r="O24" s="338">
        <v>1602</v>
      </c>
      <c r="P24" s="338">
        <v>724</v>
      </c>
      <c r="Q24" s="338">
        <v>969</v>
      </c>
      <c r="R24" s="338">
        <v>457</v>
      </c>
      <c r="S24" s="338">
        <v>999</v>
      </c>
      <c r="T24" s="338">
        <v>492</v>
      </c>
      <c r="U24" s="338">
        <v>573</v>
      </c>
      <c r="V24" s="338">
        <v>276</v>
      </c>
      <c r="W24" s="338">
        <v>443</v>
      </c>
      <c r="X24" s="338">
        <v>221</v>
      </c>
      <c r="Y24" s="139">
        <f t="shared" si="10"/>
        <v>4586</v>
      </c>
      <c r="Z24" s="139">
        <f t="shared" si="11"/>
        <v>2170</v>
      </c>
      <c r="AA24" s="82" t="s">
        <v>96</v>
      </c>
      <c r="AB24" s="82">
        <v>193</v>
      </c>
      <c r="AC24" s="82">
        <v>183</v>
      </c>
      <c r="AD24" s="82">
        <v>183</v>
      </c>
      <c r="AE24" s="82">
        <v>170</v>
      </c>
      <c r="AF24" s="82">
        <v>159</v>
      </c>
      <c r="AG24" s="140">
        <f t="shared" si="5"/>
        <v>888</v>
      </c>
      <c r="AH24" s="140">
        <v>397</v>
      </c>
      <c r="AI24" s="140">
        <v>75</v>
      </c>
      <c r="AJ24" s="140">
        <f t="shared" si="6"/>
        <v>472</v>
      </c>
      <c r="AK24" s="140"/>
      <c r="AL24" s="140"/>
      <c r="AM24" s="140"/>
      <c r="AN24" s="140"/>
      <c r="AO24" s="140">
        <v>429</v>
      </c>
      <c r="AP24" s="82">
        <v>14</v>
      </c>
      <c r="AQ24" s="82">
        <f t="shared" si="7"/>
        <v>187</v>
      </c>
      <c r="AR24" s="107">
        <v>184</v>
      </c>
      <c r="AS24" s="107">
        <v>3</v>
      </c>
      <c r="AU24" s="99">
        <v>0</v>
      </c>
    </row>
    <row r="25" spans="1:47" ht="15.75" customHeight="1">
      <c r="A25" s="82" t="s">
        <v>97</v>
      </c>
      <c r="B25" s="15">
        <v>5103</v>
      </c>
      <c r="C25" s="15">
        <v>2441</v>
      </c>
      <c r="D25" s="15">
        <v>4200</v>
      </c>
      <c r="E25" s="15">
        <v>1985</v>
      </c>
      <c r="F25" s="15">
        <v>3730</v>
      </c>
      <c r="G25" s="15">
        <v>1795</v>
      </c>
      <c r="H25" s="15">
        <v>2676</v>
      </c>
      <c r="I25" s="15">
        <v>1327</v>
      </c>
      <c r="J25" s="15">
        <v>2164</v>
      </c>
      <c r="K25" s="15">
        <v>1149</v>
      </c>
      <c r="L25" s="139">
        <f t="shared" si="8"/>
        <v>17873</v>
      </c>
      <c r="M25" s="139">
        <f t="shared" si="9"/>
        <v>8697</v>
      </c>
      <c r="N25" s="82" t="s">
        <v>97</v>
      </c>
      <c r="O25" s="135">
        <v>1554</v>
      </c>
      <c r="P25" s="135">
        <v>708</v>
      </c>
      <c r="Q25" s="135">
        <v>897</v>
      </c>
      <c r="R25" s="135">
        <v>404</v>
      </c>
      <c r="S25" s="135">
        <v>918</v>
      </c>
      <c r="T25" s="135">
        <v>429</v>
      </c>
      <c r="U25" s="135">
        <v>631</v>
      </c>
      <c r="V25" s="135">
        <v>315</v>
      </c>
      <c r="W25" s="135">
        <v>545</v>
      </c>
      <c r="X25" s="135">
        <v>300</v>
      </c>
      <c r="Y25" s="139">
        <f t="shared" si="10"/>
        <v>4545</v>
      </c>
      <c r="Z25" s="139">
        <f t="shared" si="11"/>
        <v>2156</v>
      </c>
      <c r="AA25" s="82" t="s">
        <v>97</v>
      </c>
      <c r="AB25" s="82">
        <v>182</v>
      </c>
      <c r="AC25" s="82">
        <v>176</v>
      </c>
      <c r="AD25" s="82">
        <v>179</v>
      </c>
      <c r="AE25" s="82">
        <v>172</v>
      </c>
      <c r="AF25" s="82">
        <v>170</v>
      </c>
      <c r="AG25" s="140">
        <f t="shared" si="5"/>
        <v>879</v>
      </c>
      <c r="AH25" s="140">
        <v>409</v>
      </c>
      <c r="AI25" s="140">
        <v>32</v>
      </c>
      <c r="AJ25" s="140">
        <f t="shared" si="6"/>
        <v>441</v>
      </c>
      <c r="AK25" s="140"/>
      <c r="AL25" s="140"/>
      <c r="AM25" s="140"/>
      <c r="AN25" s="140"/>
      <c r="AO25" s="140">
        <v>424</v>
      </c>
      <c r="AP25" s="82">
        <v>24</v>
      </c>
      <c r="AQ25" s="82">
        <f t="shared" si="7"/>
        <v>185</v>
      </c>
      <c r="AR25" s="107">
        <v>180</v>
      </c>
      <c r="AS25" s="107">
        <v>5</v>
      </c>
      <c r="AU25" s="99">
        <v>0</v>
      </c>
    </row>
    <row r="26" spans="1:47" ht="15.75" customHeight="1">
      <c r="A26" s="82" t="s">
        <v>98</v>
      </c>
      <c r="B26" s="15">
        <v>2697</v>
      </c>
      <c r="C26" s="15">
        <v>1345</v>
      </c>
      <c r="D26" s="15">
        <v>1872</v>
      </c>
      <c r="E26" s="15">
        <v>874</v>
      </c>
      <c r="F26" s="15">
        <v>1379</v>
      </c>
      <c r="G26" s="15">
        <v>683</v>
      </c>
      <c r="H26" s="15">
        <v>983</v>
      </c>
      <c r="I26" s="15">
        <v>492</v>
      </c>
      <c r="J26" s="15">
        <v>657</v>
      </c>
      <c r="K26" s="15">
        <v>322</v>
      </c>
      <c r="L26" s="139">
        <f t="shared" si="8"/>
        <v>7588</v>
      </c>
      <c r="M26" s="139">
        <f t="shared" si="9"/>
        <v>3716</v>
      </c>
      <c r="N26" s="82" t="s">
        <v>98</v>
      </c>
      <c r="O26" s="135">
        <v>313</v>
      </c>
      <c r="P26" s="135">
        <v>141</v>
      </c>
      <c r="Q26" s="135">
        <v>297</v>
      </c>
      <c r="R26" s="135">
        <v>136</v>
      </c>
      <c r="S26" s="135">
        <v>281</v>
      </c>
      <c r="T26" s="135">
        <v>130</v>
      </c>
      <c r="U26" s="135">
        <v>137</v>
      </c>
      <c r="V26" s="135">
        <v>67</v>
      </c>
      <c r="W26" s="135">
        <v>120</v>
      </c>
      <c r="X26" s="135">
        <v>76</v>
      </c>
      <c r="Y26" s="139">
        <f t="shared" si="10"/>
        <v>1148</v>
      </c>
      <c r="Z26" s="139">
        <f t="shared" si="11"/>
        <v>550</v>
      </c>
      <c r="AA26" s="82" t="s">
        <v>98</v>
      </c>
      <c r="AB26" s="82">
        <v>93</v>
      </c>
      <c r="AC26" s="82">
        <v>88</v>
      </c>
      <c r="AD26" s="82">
        <v>86</v>
      </c>
      <c r="AE26" s="82">
        <v>71</v>
      </c>
      <c r="AF26" s="82">
        <v>54</v>
      </c>
      <c r="AG26" s="140">
        <f t="shared" si="5"/>
        <v>392</v>
      </c>
      <c r="AH26" s="140">
        <v>158</v>
      </c>
      <c r="AI26" s="140">
        <v>33</v>
      </c>
      <c r="AJ26" s="140">
        <f t="shared" si="6"/>
        <v>191</v>
      </c>
      <c r="AK26" s="140"/>
      <c r="AL26" s="140"/>
      <c r="AM26" s="140"/>
      <c r="AN26" s="140"/>
      <c r="AO26" s="140">
        <v>182</v>
      </c>
      <c r="AP26" s="82">
        <v>5</v>
      </c>
      <c r="AQ26" s="82">
        <f t="shared" si="7"/>
        <v>91</v>
      </c>
      <c r="AR26" s="107">
        <v>86</v>
      </c>
      <c r="AS26" s="107">
        <v>5</v>
      </c>
      <c r="AU26" s="99">
        <v>0</v>
      </c>
    </row>
    <row r="27" spans="1:47" s="464" customFormat="1" ht="15.75" customHeight="1">
      <c r="A27" s="465" t="s">
        <v>99</v>
      </c>
      <c r="B27" s="460">
        <v>2037</v>
      </c>
      <c r="C27" s="460">
        <v>993</v>
      </c>
      <c r="D27" s="460">
        <v>1649</v>
      </c>
      <c r="E27" s="460">
        <v>783</v>
      </c>
      <c r="F27" s="460">
        <v>1547</v>
      </c>
      <c r="G27" s="460">
        <v>717</v>
      </c>
      <c r="H27" s="460">
        <v>1373</v>
      </c>
      <c r="I27" s="460">
        <v>682</v>
      </c>
      <c r="J27" s="460">
        <v>1286</v>
      </c>
      <c r="K27" s="460">
        <v>647</v>
      </c>
      <c r="L27" s="457">
        <f t="shared" si="8"/>
        <v>7892</v>
      </c>
      <c r="M27" s="457">
        <f t="shared" si="9"/>
        <v>3822</v>
      </c>
      <c r="N27" s="465" t="s">
        <v>99</v>
      </c>
      <c r="O27" s="463">
        <v>330</v>
      </c>
      <c r="P27" s="463">
        <v>158</v>
      </c>
      <c r="Q27" s="463">
        <v>248</v>
      </c>
      <c r="R27" s="463">
        <v>90</v>
      </c>
      <c r="S27" s="463">
        <v>302</v>
      </c>
      <c r="T27" s="463">
        <v>133</v>
      </c>
      <c r="U27" s="463">
        <v>230</v>
      </c>
      <c r="V27" s="463">
        <v>109</v>
      </c>
      <c r="W27" s="463">
        <v>259</v>
      </c>
      <c r="X27" s="463">
        <v>138</v>
      </c>
      <c r="Y27" s="457">
        <f t="shared" si="10"/>
        <v>1369</v>
      </c>
      <c r="Z27" s="457">
        <f t="shared" si="11"/>
        <v>628</v>
      </c>
      <c r="AA27" s="465" t="s">
        <v>99</v>
      </c>
      <c r="AB27" s="465">
        <v>80</v>
      </c>
      <c r="AC27" s="465">
        <v>78</v>
      </c>
      <c r="AD27" s="465">
        <v>76</v>
      </c>
      <c r="AE27" s="465">
        <v>76</v>
      </c>
      <c r="AF27" s="465">
        <v>75</v>
      </c>
      <c r="AG27" s="456">
        <f t="shared" si="5"/>
        <v>385</v>
      </c>
      <c r="AH27" s="456">
        <v>273</v>
      </c>
      <c r="AI27" s="456">
        <v>26</v>
      </c>
      <c r="AJ27" s="456">
        <f t="shared" si="6"/>
        <v>299</v>
      </c>
      <c r="AK27" s="456"/>
      <c r="AL27" s="456"/>
      <c r="AM27" s="456"/>
      <c r="AN27" s="456"/>
      <c r="AO27" s="456">
        <v>260</v>
      </c>
      <c r="AP27" s="465">
        <v>21</v>
      </c>
      <c r="AQ27" s="465">
        <f t="shared" si="7"/>
        <v>84</v>
      </c>
      <c r="AR27" s="466">
        <v>79</v>
      </c>
      <c r="AS27" s="466">
        <v>5</v>
      </c>
      <c r="AU27" s="99">
        <v>0</v>
      </c>
    </row>
    <row r="28" spans="1:47" s="464" customFormat="1" ht="15.75" customHeight="1">
      <c r="A28" s="465" t="s">
        <v>100</v>
      </c>
      <c r="B28" s="460">
        <v>6414</v>
      </c>
      <c r="C28" s="460">
        <v>3117</v>
      </c>
      <c r="D28" s="460">
        <v>4705</v>
      </c>
      <c r="E28" s="460">
        <v>2311</v>
      </c>
      <c r="F28" s="460">
        <v>3572</v>
      </c>
      <c r="G28" s="460">
        <v>1728</v>
      </c>
      <c r="H28" s="460">
        <v>2425</v>
      </c>
      <c r="I28" s="460">
        <v>1207</v>
      </c>
      <c r="J28" s="460">
        <v>1826</v>
      </c>
      <c r="K28" s="460">
        <v>927</v>
      </c>
      <c r="L28" s="457">
        <f t="shared" si="8"/>
        <v>18942</v>
      </c>
      <c r="M28" s="457">
        <f t="shared" si="9"/>
        <v>9290</v>
      </c>
      <c r="N28" s="465" t="s">
        <v>100</v>
      </c>
      <c r="O28" s="463">
        <v>1065</v>
      </c>
      <c r="P28" s="463">
        <v>518</v>
      </c>
      <c r="Q28" s="463">
        <v>795</v>
      </c>
      <c r="R28" s="463">
        <v>368</v>
      </c>
      <c r="S28" s="463">
        <v>792</v>
      </c>
      <c r="T28" s="463">
        <v>340</v>
      </c>
      <c r="U28" s="463">
        <v>376</v>
      </c>
      <c r="V28" s="463">
        <v>187</v>
      </c>
      <c r="W28" s="463">
        <v>378</v>
      </c>
      <c r="X28" s="463">
        <v>204</v>
      </c>
      <c r="Y28" s="457">
        <f t="shared" si="10"/>
        <v>3406</v>
      </c>
      <c r="Z28" s="457">
        <f t="shared" si="11"/>
        <v>1617</v>
      </c>
      <c r="AA28" s="465" t="s">
        <v>100</v>
      </c>
      <c r="AB28" s="465">
        <v>175</v>
      </c>
      <c r="AC28" s="465">
        <v>167</v>
      </c>
      <c r="AD28" s="465">
        <v>163</v>
      </c>
      <c r="AE28" s="465">
        <v>139</v>
      </c>
      <c r="AF28" s="465">
        <v>123</v>
      </c>
      <c r="AG28" s="456">
        <f t="shared" si="5"/>
        <v>767</v>
      </c>
      <c r="AH28" s="456">
        <v>359</v>
      </c>
      <c r="AI28" s="456">
        <v>82</v>
      </c>
      <c r="AJ28" s="456">
        <f t="shared" si="6"/>
        <v>441</v>
      </c>
      <c r="AK28" s="456"/>
      <c r="AL28" s="456"/>
      <c r="AM28" s="456"/>
      <c r="AN28" s="456"/>
      <c r="AO28" s="456">
        <v>440</v>
      </c>
      <c r="AP28" s="465">
        <v>26</v>
      </c>
      <c r="AQ28" s="465">
        <f t="shared" si="7"/>
        <v>200</v>
      </c>
      <c r="AR28" s="466">
        <v>166</v>
      </c>
      <c r="AS28" s="466">
        <v>34</v>
      </c>
      <c r="AU28" s="99">
        <v>0</v>
      </c>
    </row>
    <row r="29" spans="1:47" ht="15.75" customHeight="1">
      <c r="A29" s="82" t="s">
        <v>101</v>
      </c>
      <c r="B29" s="331">
        <v>3706</v>
      </c>
      <c r="C29" s="331">
        <v>1796</v>
      </c>
      <c r="D29" s="331">
        <v>3362</v>
      </c>
      <c r="E29" s="331">
        <v>1627</v>
      </c>
      <c r="F29" s="331">
        <v>2272</v>
      </c>
      <c r="G29" s="331">
        <v>1112</v>
      </c>
      <c r="H29" s="331">
        <v>1658</v>
      </c>
      <c r="I29" s="331">
        <v>784</v>
      </c>
      <c r="J29" s="331">
        <v>1435</v>
      </c>
      <c r="K29" s="331">
        <v>752</v>
      </c>
      <c r="L29" s="139">
        <f t="shared" si="8"/>
        <v>12433</v>
      </c>
      <c r="M29" s="139">
        <f t="shared" si="9"/>
        <v>6071</v>
      </c>
      <c r="N29" s="82" t="s">
        <v>101</v>
      </c>
      <c r="O29" s="338">
        <v>415</v>
      </c>
      <c r="P29" s="338">
        <v>197</v>
      </c>
      <c r="Q29" s="338">
        <v>484</v>
      </c>
      <c r="R29" s="338">
        <v>240</v>
      </c>
      <c r="S29" s="338">
        <v>378</v>
      </c>
      <c r="T29" s="338">
        <v>180</v>
      </c>
      <c r="U29" s="338">
        <v>126</v>
      </c>
      <c r="V29" s="338">
        <v>51</v>
      </c>
      <c r="W29" s="338">
        <v>241</v>
      </c>
      <c r="X29" s="338">
        <v>121</v>
      </c>
      <c r="Y29" s="139">
        <f t="shared" si="10"/>
        <v>1644</v>
      </c>
      <c r="Z29" s="139">
        <f t="shared" si="11"/>
        <v>789</v>
      </c>
      <c r="AA29" s="82" t="s">
        <v>101</v>
      </c>
      <c r="AB29" s="82">
        <v>109</v>
      </c>
      <c r="AC29" s="82">
        <v>112</v>
      </c>
      <c r="AD29" s="82">
        <v>108</v>
      </c>
      <c r="AE29" s="82">
        <v>101</v>
      </c>
      <c r="AF29" s="82">
        <v>90</v>
      </c>
      <c r="AG29" s="140">
        <f t="shared" si="5"/>
        <v>520</v>
      </c>
      <c r="AH29" s="140">
        <v>228</v>
      </c>
      <c r="AI29" s="140">
        <v>79</v>
      </c>
      <c r="AJ29" s="140">
        <f t="shared" si="6"/>
        <v>307</v>
      </c>
      <c r="AK29" s="140"/>
      <c r="AL29" s="140"/>
      <c r="AM29" s="140"/>
      <c r="AN29" s="140"/>
      <c r="AO29" s="140">
        <v>282</v>
      </c>
      <c r="AP29" s="82">
        <v>15</v>
      </c>
      <c r="AQ29" s="82">
        <f t="shared" si="7"/>
        <v>116</v>
      </c>
      <c r="AR29" s="107">
        <v>106</v>
      </c>
      <c r="AS29" s="107">
        <v>10</v>
      </c>
      <c r="AU29" s="99">
        <v>0</v>
      </c>
    </row>
    <row r="30" spans="1:47" ht="15.75" customHeight="1">
      <c r="A30" s="82" t="s">
        <v>102</v>
      </c>
      <c r="B30" s="338">
        <v>6359</v>
      </c>
      <c r="C30" s="338">
        <v>3124</v>
      </c>
      <c r="D30" s="338">
        <v>4694</v>
      </c>
      <c r="E30" s="338">
        <v>2296</v>
      </c>
      <c r="F30" s="338">
        <v>3653</v>
      </c>
      <c r="G30" s="338">
        <v>1733</v>
      </c>
      <c r="H30" s="338">
        <v>2583</v>
      </c>
      <c r="I30" s="338">
        <v>1280</v>
      </c>
      <c r="J30" s="338">
        <v>1909</v>
      </c>
      <c r="K30" s="338">
        <v>943</v>
      </c>
      <c r="L30" s="139">
        <f t="shared" si="8"/>
        <v>19198</v>
      </c>
      <c r="M30" s="139">
        <f t="shared" si="9"/>
        <v>9376</v>
      </c>
      <c r="N30" s="82" t="s">
        <v>102</v>
      </c>
      <c r="O30" s="338">
        <v>335</v>
      </c>
      <c r="P30" s="338">
        <v>155</v>
      </c>
      <c r="Q30" s="338">
        <v>671</v>
      </c>
      <c r="R30" s="338">
        <v>301</v>
      </c>
      <c r="S30" s="338">
        <v>591</v>
      </c>
      <c r="T30" s="338">
        <v>259</v>
      </c>
      <c r="U30" s="338">
        <v>178</v>
      </c>
      <c r="V30" s="338">
        <v>80</v>
      </c>
      <c r="W30" s="338">
        <v>287</v>
      </c>
      <c r="X30" s="338">
        <v>137</v>
      </c>
      <c r="Y30" s="139">
        <f t="shared" si="10"/>
        <v>2062</v>
      </c>
      <c r="Z30" s="139">
        <f t="shared" si="11"/>
        <v>932</v>
      </c>
      <c r="AA30" s="82" t="s">
        <v>102</v>
      </c>
      <c r="AB30" s="82">
        <v>196</v>
      </c>
      <c r="AC30" s="82">
        <v>185</v>
      </c>
      <c r="AD30" s="82">
        <v>179</v>
      </c>
      <c r="AE30" s="82">
        <v>135</v>
      </c>
      <c r="AF30" s="82">
        <v>131</v>
      </c>
      <c r="AG30" s="140">
        <f t="shared" si="5"/>
        <v>826</v>
      </c>
      <c r="AH30" s="140">
        <v>422</v>
      </c>
      <c r="AI30" s="140">
        <v>90</v>
      </c>
      <c r="AJ30" s="140">
        <f t="shared" si="6"/>
        <v>512</v>
      </c>
      <c r="AK30" s="140"/>
      <c r="AL30" s="140"/>
      <c r="AM30" s="140"/>
      <c r="AN30" s="140"/>
      <c r="AO30" s="140">
        <v>471</v>
      </c>
      <c r="AP30" s="82">
        <v>37</v>
      </c>
      <c r="AQ30" s="82">
        <f t="shared" si="7"/>
        <v>181</v>
      </c>
      <c r="AR30" s="107">
        <v>179</v>
      </c>
      <c r="AS30" s="107">
        <v>2</v>
      </c>
      <c r="AU30" s="99">
        <v>0</v>
      </c>
    </row>
    <row r="31" spans="1:45" ht="13.5" customHeight="1">
      <c r="A31" s="82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9"/>
      <c r="M31" s="139"/>
      <c r="N31" s="82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9"/>
      <c r="Z31" s="139"/>
      <c r="AA31" s="82"/>
      <c r="AB31" s="82"/>
      <c r="AC31" s="82"/>
      <c r="AD31" s="82"/>
      <c r="AE31" s="82"/>
      <c r="AF31" s="82"/>
      <c r="AG31" s="140"/>
      <c r="AH31" s="140"/>
      <c r="AI31" s="140"/>
      <c r="AJ31" s="140"/>
      <c r="AK31" s="140"/>
      <c r="AL31" s="140"/>
      <c r="AM31" s="140"/>
      <c r="AN31" s="140"/>
      <c r="AO31" s="134"/>
      <c r="AP31" s="82"/>
      <c r="AQ31" s="82"/>
      <c r="AR31" s="107"/>
      <c r="AS31" s="107"/>
    </row>
    <row r="32" spans="1:45" ht="9" customHeight="1">
      <c r="A32" s="104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04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04"/>
      <c r="AB32" s="109"/>
      <c r="AC32" s="109"/>
      <c r="AD32" s="109"/>
      <c r="AE32" s="109"/>
      <c r="AF32" s="109"/>
      <c r="AG32" s="136"/>
      <c r="AH32" s="109"/>
      <c r="AI32" s="109"/>
      <c r="AJ32" s="109"/>
      <c r="AK32" s="136"/>
      <c r="AL32" s="109"/>
      <c r="AM32" s="109"/>
      <c r="AN32" s="141"/>
      <c r="AO32" s="258"/>
      <c r="AP32" s="110"/>
      <c r="AQ32" s="110"/>
      <c r="AR32" s="109"/>
      <c r="AS32" s="109"/>
    </row>
    <row r="33" spans="33:40" ht="12.75">
      <c r="AG33" s="131"/>
      <c r="AI33" s="99"/>
      <c r="AJ33" s="99"/>
      <c r="AK33" s="131"/>
      <c r="AN33" s="137"/>
    </row>
    <row r="34" spans="1:45" ht="12.75">
      <c r="A34" s="97" t="s">
        <v>166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97" t="s">
        <v>161</v>
      </c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97" t="s">
        <v>577</v>
      </c>
      <c r="AB34" s="97"/>
      <c r="AC34" s="97"/>
      <c r="AD34" s="97"/>
      <c r="AE34" s="97"/>
      <c r="AF34" s="97"/>
      <c r="AG34" s="122"/>
      <c r="AH34" s="97"/>
      <c r="AI34" s="97"/>
      <c r="AJ34" s="97"/>
      <c r="AK34" s="122"/>
      <c r="AL34" s="97"/>
      <c r="AM34" s="97"/>
      <c r="AN34" s="122"/>
      <c r="AO34" s="122"/>
      <c r="AP34" s="97"/>
      <c r="AQ34" s="97"/>
      <c r="AR34" s="98"/>
      <c r="AS34" s="98"/>
    </row>
    <row r="35" spans="1:45" ht="12.75">
      <c r="A35" s="97" t="s">
        <v>415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97" t="s">
        <v>415</v>
      </c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97" t="s">
        <v>426</v>
      </c>
      <c r="AB35" s="97"/>
      <c r="AC35" s="97"/>
      <c r="AD35" s="97"/>
      <c r="AE35" s="97"/>
      <c r="AF35" s="97"/>
      <c r="AG35" s="122"/>
      <c r="AH35" s="97"/>
      <c r="AI35" s="97"/>
      <c r="AJ35" s="97"/>
      <c r="AK35" s="122"/>
      <c r="AL35" s="97"/>
      <c r="AM35" s="97"/>
      <c r="AN35" s="122"/>
      <c r="AO35" s="122"/>
      <c r="AP35" s="97"/>
      <c r="AQ35" s="97"/>
      <c r="AR35" s="98"/>
      <c r="AS35" s="98"/>
    </row>
    <row r="36" spans="1:45" ht="12.75">
      <c r="A36" s="97" t="s">
        <v>401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97" t="s">
        <v>401</v>
      </c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97" t="s">
        <v>401</v>
      </c>
      <c r="AB36" s="97"/>
      <c r="AC36" s="97"/>
      <c r="AD36" s="97"/>
      <c r="AE36" s="97"/>
      <c r="AF36" s="97"/>
      <c r="AG36" s="122"/>
      <c r="AH36" s="97"/>
      <c r="AI36" s="97"/>
      <c r="AJ36" s="97"/>
      <c r="AK36" s="122"/>
      <c r="AL36" s="97"/>
      <c r="AM36" s="97"/>
      <c r="AN36" s="122"/>
      <c r="AO36" s="122"/>
      <c r="AP36" s="97"/>
      <c r="AQ36" s="97"/>
      <c r="AR36" s="98"/>
      <c r="AS36" s="98"/>
    </row>
    <row r="37" spans="2:43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137"/>
      <c r="M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B37" s="113"/>
      <c r="AC37" s="113"/>
      <c r="AD37" s="113"/>
      <c r="AE37" s="113"/>
      <c r="AF37" s="113"/>
      <c r="AG37" s="137"/>
      <c r="AH37" s="113"/>
      <c r="AI37" s="113"/>
      <c r="AJ37" s="113"/>
      <c r="AK37" s="137"/>
      <c r="AL37" s="113"/>
      <c r="AM37" s="113"/>
      <c r="AN37" s="137"/>
      <c r="AO37" s="137"/>
      <c r="AP37" s="113"/>
      <c r="AQ37" s="113"/>
    </row>
    <row r="38" spans="1:44" ht="12.75">
      <c r="A38" s="100" t="s">
        <v>536</v>
      </c>
      <c r="B38" s="137"/>
      <c r="C38" s="137"/>
      <c r="D38" s="137"/>
      <c r="E38" s="137"/>
      <c r="F38" s="137"/>
      <c r="G38" s="137"/>
      <c r="H38" s="137"/>
      <c r="I38" s="137"/>
      <c r="J38" s="137" t="s">
        <v>258</v>
      </c>
      <c r="K38" s="137"/>
      <c r="L38" s="137"/>
      <c r="M38" s="137"/>
      <c r="N38" s="100" t="s">
        <v>536</v>
      </c>
      <c r="O38" s="137"/>
      <c r="P38" s="137"/>
      <c r="Q38" s="137"/>
      <c r="R38" s="137"/>
      <c r="S38" s="137"/>
      <c r="T38" s="137"/>
      <c r="U38" s="137"/>
      <c r="V38" s="137"/>
      <c r="W38" s="137" t="s">
        <v>258</v>
      </c>
      <c r="X38" s="137"/>
      <c r="Y38" s="137"/>
      <c r="Z38" s="137"/>
      <c r="AA38" s="100" t="s">
        <v>536</v>
      </c>
      <c r="AB38" s="113"/>
      <c r="AC38" s="113"/>
      <c r="AD38" s="113"/>
      <c r="AE38" s="113"/>
      <c r="AF38" s="113"/>
      <c r="AG38" s="137"/>
      <c r="AH38" s="113"/>
      <c r="AI38" s="113"/>
      <c r="AJ38" s="113"/>
      <c r="AK38" s="137"/>
      <c r="AL38" s="113"/>
      <c r="AM38" s="113"/>
      <c r="AN38" s="137"/>
      <c r="AO38" s="137"/>
      <c r="AP38" s="113"/>
      <c r="AQ38" s="113"/>
      <c r="AR38" s="137" t="s">
        <v>258</v>
      </c>
    </row>
    <row r="39" spans="2:43" ht="12.75"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B39" s="113"/>
      <c r="AC39" s="113"/>
      <c r="AD39" s="113"/>
      <c r="AE39" s="113"/>
      <c r="AF39" s="113"/>
      <c r="AG39" s="137"/>
      <c r="AH39" s="113"/>
      <c r="AI39" s="113"/>
      <c r="AJ39" s="113"/>
      <c r="AK39" s="137"/>
      <c r="AL39" s="113"/>
      <c r="AM39" s="113"/>
      <c r="AN39" s="137"/>
      <c r="AO39" s="137"/>
      <c r="AP39" s="113"/>
      <c r="AQ39" s="113"/>
    </row>
    <row r="40" spans="1:45" s="354" customFormat="1" ht="16.5" customHeight="1">
      <c r="A40" s="267"/>
      <c r="B40" s="184" t="s">
        <v>260</v>
      </c>
      <c r="C40" s="185"/>
      <c r="D40" s="184" t="s">
        <v>261</v>
      </c>
      <c r="E40" s="185"/>
      <c r="F40" s="184" t="s">
        <v>262</v>
      </c>
      <c r="G40" s="185"/>
      <c r="H40" s="184" t="s">
        <v>263</v>
      </c>
      <c r="I40" s="185"/>
      <c r="J40" s="184" t="s">
        <v>264</v>
      </c>
      <c r="K40" s="185"/>
      <c r="L40" s="184" t="s">
        <v>259</v>
      </c>
      <c r="M40" s="185"/>
      <c r="N40" s="267"/>
      <c r="O40" s="184" t="s">
        <v>260</v>
      </c>
      <c r="P40" s="185"/>
      <c r="Q40" s="184" t="s">
        <v>261</v>
      </c>
      <c r="R40" s="185"/>
      <c r="S40" s="184" t="s">
        <v>262</v>
      </c>
      <c r="T40" s="185"/>
      <c r="U40" s="184" t="s">
        <v>263</v>
      </c>
      <c r="V40" s="185"/>
      <c r="W40" s="184" t="s">
        <v>264</v>
      </c>
      <c r="X40" s="185"/>
      <c r="Y40" s="184" t="s">
        <v>259</v>
      </c>
      <c r="Z40" s="185"/>
      <c r="AA40" s="451"/>
      <c r="AB40" s="412" t="s">
        <v>398</v>
      </c>
      <c r="AC40" s="400"/>
      <c r="AD40" s="417"/>
      <c r="AE40" s="412"/>
      <c r="AF40" s="400"/>
      <c r="AG40" s="417"/>
      <c r="AH40" s="412" t="s">
        <v>5</v>
      </c>
      <c r="AI40" s="400"/>
      <c r="AJ40" s="452"/>
      <c r="AK40" s="400" t="s">
        <v>534</v>
      </c>
      <c r="AL40" s="413"/>
      <c r="AM40" s="411"/>
      <c r="AN40" s="453"/>
      <c r="AO40" s="500" t="s">
        <v>430</v>
      </c>
      <c r="AP40" s="454" t="s">
        <v>385</v>
      </c>
      <c r="AQ40" s="412" t="s">
        <v>386</v>
      </c>
      <c r="AR40" s="400"/>
      <c r="AS40" s="417"/>
    </row>
    <row r="41" spans="1:45" s="354" customFormat="1" ht="23.25" customHeight="1">
      <c r="A41" s="266" t="s">
        <v>416</v>
      </c>
      <c r="B41" s="237" t="s">
        <v>532</v>
      </c>
      <c r="C41" s="237" t="s">
        <v>265</v>
      </c>
      <c r="D41" s="237" t="s">
        <v>532</v>
      </c>
      <c r="E41" s="237" t="s">
        <v>265</v>
      </c>
      <c r="F41" s="237" t="s">
        <v>532</v>
      </c>
      <c r="G41" s="237" t="s">
        <v>265</v>
      </c>
      <c r="H41" s="237" t="s">
        <v>532</v>
      </c>
      <c r="I41" s="237" t="s">
        <v>265</v>
      </c>
      <c r="J41" s="237" t="s">
        <v>532</v>
      </c>
      <c r="K41" s="237" t="s">
        <v>265</v>
      </c>
      <c r="L41" s="237" t="s">
        <v>532</v>
      </c>
      <c r="M41" s="237" t="s">
        <v>265</v>
      </c>
      <c r="N41" s="266" t="s">
        <v>416</v>
      </c>
      <c r="O41" s="237" t="s">
        <v>532</v>
      </c>
      <c r="P41" s="237" t="s">
        <v>265</v>
      </c>
      <c r="Q41" s="237" t="s">
        <v>532</v>
      </c>
      <c r="R41" s="237" t="s">
        <v>265</v>
      </c>
      <c r="S41" s="237" t="s">
        <v>532</v>
      </c>
      <c r="T41" s="237" t="s">
        <v>265</v>
      </c>
      <c r="U41" s="237" t="s">
        <v>532</v>
      </c>
      <c r="V41" s="237" t="s">
        <v>265</v>
      </c>
      <c r="W41" s="237" t="s">
        <v>532</v>
      </c>
      <c r="X41" s="237" t="s">
        <v>265</v>
      </c>
      <c r="Y41" s="237" t="s">
        <v>532</v>
      </c>
      <c r="Z41" s="237" t="s">
        <v>265</v>
      </c>
      <c r="AA41" s="381" t="s">
        <v>416</v>
      </c>
      <c r="AB41" s="344" t="s">
        <v>387</v>
      </c>
      <c r="AC41" s="344" t="s">
        <v>388</v>
      </c>
      <c r="AD41" s="344" t="s">
        <v>389</v>
      </c>
      <c r="AE41" s="344" t="s">
        <v>390</v>
      </c>
      <c r="AF41" s="344" t="s">
        <v>391</v>
      </c>
      <c r="AG41" s="345" t="s">
        <v>259</v>
      </c>
      <c r="AH41" s="408" t="s">
        <v>393</v>
      </c>
      <c r="AI41" s="408" t="s">
        <v>394</v>
      </c>
      <c r="AJ41" s="349" t="s">
        <v>392</v>
      </c>
      <c r="AK41" s="378" t="s">
        <v>533</v>
      </c>
      <c r="AL41" s="347" t="s">
        <v>395</v>
      </c>
      <c r="AM41" s="347" t="s">
        <v>276</v>
      </c>
      <c r="AN41" s="348" t="s">
        <v>396</v>
      </c>
      <c r="AO41" s="349" t="s">
        <v>566</v>
      </c>
      <c r="AP41" s="408" t="s">
        <v>128</v>
      </c>
      <c r="AQ41" s="379" t="s">
        <v>143</v>
      </c>
      <c r="AR41" s="349" t="s">
        <v>138</v>
      </c>
      <c r="AS41" s="379" t="s">
        <v>144</v>
      </c>
    </row>
    <row r="42" spans="1:45" s="354" customFormat="1" ht="12.75" customHeight="1">
      <c r="A42" s="270"/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70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397"/>
      <c r="AB42" s="271"/>
      <c r="AC42" s="271"/>
      <c r="AD42" s="271"/>
      <c r="AE42" s="271"/>
      <c r="AF42" s="271"/>
      <c r="AG42" s="386"/>
      <c r="AH42" s="385"/>
      <c r="AI42" s="385"/>
      <c r="AJ42" s="386"/>
      <c r="AK42" s="387"/>
      <c r="AL42" s="388"/>
      <c r="AM42" s="388"/>
      <c r="AN42" s="388"/>
      <c r="AO42" s="389"/>
      <c r="AP42" s="388"/>
      <c r="AQ42" s="383"/>
      <c r="AR42" s="384"/>
      <c r="AS42" s="383"/>
    </row>
    <row r="43" spans="1:45" ht="15.75" customHeight="1">
      <c r="A43" s="81" t="s">
        <v>267</v>
      </c>
      <c r="B43" s="139">
        <f aca="true" t="shared" si="12" ref="B43:M43">SUM(B45:B53)</f>
        <v>15188</v>
      </c>
      <c r="C43" s="139">
        <f t="shared" si="12"/>
        <v>7793</v>
      </c>
      <c r="D43" s="139">
        <f t="shared" si="12"/>
        <v>12518</v>
      </c>
      <c r="E43" s="139">
        <f t="shared" si="12"/>
        <v>6263</v>
      </c>
      <c r="F43" s="139">
        <f t="shared" si="12"/>
        <v>11042</v>
      </c>
      <c r="G43" s="139">
        <f t="shared" si="12"/>
        <v>5658</v>
      </c>
      <c r="H43" s="139">
        <f t="shared" si="12"/>
        <v>9103</v>
      </c>
      <c r="I43" s="139">
        <f t="shared" si="12"/>
        <v>4688</v>
      </c>
      <c r="J43" s="139">
        <f t="shared" si="12"/>
        <v>8300</v>
      </c>
      <c r="K43" s="139">
        <f t="shared" si="12"/>
        <v>4364</v>
      </c>
      <c r="L43" s="139">
        <f t="shared" si="12"/>
        <v>56151</v>
      </c>
      <c r="M43" s="139">
        <f t="shared" si="12"/>
        <v>28766</v>
      </c>
      <c r="N43" s="81" t="s">
        <v>267</v>
      </c>
      <c r="O43" s="139">
        <f aca="true" t="shared" si="13" ref="O43:Z43">SUM(O45:O53)</f>
        <v>1990</v>
      </c>
      <c r="P43" s="139">
        <f t="shared" si="13"/>
        <v>955</v>
      </c>
      <c r="Q43" s="139">
        <f t="shared" si="13"/>
        <v>1624</v>
      </c>
      <c r="R43" s="139">
        <f t="shared" si="13"/>
        <v>797</v>
      </c>
      <c r="S43" s="139">
        <f t="shared" si="13"/>
        <v>1659</v>
      </c>
      <c r="T43" s="139">
        <f t="shared" si="13"/>
        <v>799</v>
      </c>
      <c r="U43" s="139">
        <f t="shared" si="13"/>
        <v>1021</v>
      </c>
      <c r="V43" s="139">
        <f t="shared" si="13"/>
        <v>514</v>
      </c>
      <c r="W43" s="139">
        <f t="shared" si="13"/>
        <v>1050</v>
      </c>
      <c r="X43" s="139">
        <f t="shared" si="13"/>
        <v>592</v>
      </c>
      <c r="Y43" s="139">
        <f t="shared" si="13"/>
        <v>7344</v>
      </c>
      <c r="Z43" s="139">
        <f t="shared" si="13"/>
        <v>3657</v>
      </c>
      <c r="AA43" s="81" t="s">
        <v>267</v>
      </c>
      <c r="AB43" s="139">
        <f aca="true" t="shared" si="14" ref="AB43:AS43">SUM(AB45:AB53)</f>
        <v>387</v>
      </c>
      <c r="AC43" s="139">
        <f t="shared" si="14"/>
        <v>363</v>
      </c>
      <c r="AD43" s="139">
        <f t="shared" si="14"/>
        <v>339</v>
      </c>
      <c r="AE43" s="139">
        <f t="shared" si="14"/>
        <v>310</v>
      </c>
      <c r="AF43" s="139">
        <f t="shared" si="14"/>
        <v>265</v>
      </c>
      <c r="AG43" s="139">
        <f t="shared" si="14"/>
        <v>1664</v>
      </c>
      <c r="AH43" s="139">
        <f>SUM(AH45:AH53)</f>
        <v>1277</v>
      </c>
      <c r="AI43" s="139">
        <f>SUM(AI45:AI53)</f>
        <v>335</v>
      </c>
      <c r="AJ43" s="139">
        <f t="shared" si="14"/>
        <v>1612</v>
      </c>
      <c r="AK43" s="139">
        <f t="shared" si="14"/>
        <v>0</v>
      </c>
      <c r="AL43" s="139">
        <f t="shared" si="14"/>
        <v>0</v>
      </c>
      <c r="AM43" s="139">
        <f t="shared" si="14"/>
        <v>0</v>
      </c>
      <c r="AN43" s="139">
        <f t="shared" si="14"/>
        <v>0</v>
      </c>
      <c r="AO43" s="139">
        <f t="shared" si="14"/>
        <v>1462</v>
      </c>
      <c r="AP43" s="139">
        <f t="shared" si="14"/>
        <v>147</v>
      </c>
      <c r="AQ43" s="139">
        <f t="shared" si="14"/>
        <v>322</v>
      </c>
      <c r="AR43" s="139">
        <f t="shared" si="14"/>
        <v>320</v>
      </c>
      <c r="AS43" s="139">
        <f t="shared" si="14"/>
        <v>2</v>
      </c>
    </row>
    <row r="44" spans="1:45" ht="12.75" customHeight="1">
      <c r="A44" s="81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81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81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</row>
    <row r="45" spans="1:47" ht="15.75" customHeight="1">
      <c r="A45" s="82" t="s">
        <v>75</v>
      </c>
      <c r="B45" s="140">
        <v>1183</v>
      </c>
      <c r="C45" s="140">
        <v>571</v>
      </c>
      <c r="D45" s="140">
        <v>941</v>
      </c>
      <c r="E45" s="140">
        <v>449</v>
      </c>
      <c r="F45" s="140">
        <v>941</v>
      </c>
      <c r="G45" s="140">
        <v>458</v>
      </c>
      <c r="H45" s="140">
        <v>811</v>
      </c>
      <c r="I45" s="140">
        <v>412</v>
      </c>
      <c r="J45" s="140">
        <v>939</v>
      </c>
      <c r="K45" s="140">
        <v>532</v>
      </c>
      <c r="L45" s="139">
        <f aca="true" t="shared" si="15" ref="L45:M47">+B45+D45+F45+H45+J45</f>
        <v>4815</v>
      </c>
      <c r="M45" s="139">
        <f t="shared" si="15"/>
        <v>2422</v>
      </c>
      <c r="N45" s="82" t="s">
        <v>75</v>
      </c>
      <c r="O45" s="140">
        <v>134</v>
      </c>
      <c r="P45" s="140">
        <v>60</v>
      </c>
      <c r="Q45" s="140">
        <v>145</v>
      </c>
      <c r="R45" s="140">
        <v>66</v>
      </c>
      <c r="S45" s="140">
        <v>146</v>
      </c>
      <c r="T45" s="140">
        <v>67</v>
      </c>
      <c r="U45" s="140">
        <v>87</v>
      </c>
      <c r="V45" s="140">
        <v>44</v>
      </c>
      <c r="W45" s="140">
        <v>157</v>
      </c>
      <c r="X45" s="140">
        <v>98</v>
      </c>
      <c r="Y45" s="139">
        <f>+O45+Q45+S45+U45+W45</f>
        <v>669</v>
      </c>
      <c r="Z45" s="139">
        <f>+P45+R45+T45+V45+X45</f>
        <v>335</v>
      </c>
      <c r="AA45" s="82" t="s">
        <v>75</v>
      </c>
      <c r="AB45" s="82">
        <v>34</v>
      </c>
      <c r="AC45" s="82">
        <v>29</v>
      </c>
      <c r="AD45" s="82">
        <v>31</v>
      </c>
      <c r="AE45" s="82">
        <v>28</v>
      </c>
      <c r="AF45" s="82">
        <v>25</v>
      </c>
      <c r="AG45" s="140">
        <f aca="true" t="shared" si="16" ref="AG45:AG53">SUM(AB45:AF45)</f>
        <v>147</v>
      </c>
      <c r="AH45" s="140">
        <v>136</v>
      </c>
      <c r="AI45" s="140">
        <v>27</v>
      </c>
      <c r="AJ45" s="140">
        <f aca="true" t="shared" si="17" ref="AJ45:AJ53">+AH45+AI45</f>
        <v>163</v>
      </c>
      <c r="AK45" s="140"/>
      <c r="AL45" s="140"/>
      <c r="AM45" s="140"/>
      <c r="AN45" s="140"/>
      <c r="AO45" s="140">
        <v>134</v>
      </c>
      <c r="AP45" s="82">
        <v>16</v>
      </c>
      <c r="AQ45" s="82">
        <f aca="true" t="shared" si="18" ref="AQ45:AQ53">AR45+AS45</f>
        <v>26</v>
      </c>
      <c r="AR45" s="107">
        <v>26</v>
      </c>
      <c r="AS45" s="107"/>
      <c r="AU45" s="99">
        <v>0</v>
      </c>
    </row>
    <row r="46" spans="1:47" ht="15.75" customHeight="1">
      <c r="A46" s="82" t="s">
        <v>76</v>
      </c>
      <c r="B46" s="140">
        <v>2008</v>
      </c>
      <c r="C46" s="140">
        <v>1044</v>
      </c>
      <c r="D46" s="140">
        <v>1604</v>
      </c>
      <c r="E46" s="140">
        <v>805</v>
      </c>
      <c r="F46" s="140">
        <v>1549</v>
      </c>
      <c r="G46" s="140">
        <v>809</v>
      </c>
      <c r="H46" s="140">
        <v>1389</v>
      </c>
      <c r="I46" s="140">
        <v>722</v>
      </c>
      <c r="J46" s="140">
        <v>1262</v>
      </c>
      <c r="K46" s="140">
        <v>687</v>
      </c>
      <c r="L46" s="139">
        <f t="shared" si="15"/>
        <v>7812</v>
      </c>
      <c r="M46" s="139">
        <f t="shared" si="15"/>
        <v>4067</v>
      </c>
      <c r="N46" s="82" t="s">
        <v>76</v>
      </c>
      <c r="O46" s="140">
        <v>165</v>
      </c>
      <c r="P46" s="140">
        <v>70</v>
      </c>
      <c r="Q46" s="140">
        <v>137</v>
      </c>
      <c r="R46" s="140">
        <v>72</v>
      </c>
      <c r="S46" s="140">
        <v>148</v>
      </c>
      <c r="T46" s="140">
        <v>59</v>
      </c>
      <c r="U46" s="140">
        <v>103</v>
      </c>
      <c r="V46" s="140">
        <v>56</v>
      </c>
      <c r="W46" s="140">
        <v>149</v>
      </c>
      <c r="X46" s="140">
        <v>85</v>
      </c>
      <c r="Y46" s="139">
        <f>+O46+Q46+S46+U46+W46</f>
        <v>702</v>
      </c>
      <c r="Z46" s="139">
        <f>+P46+R46+T46+V46+X46</f>
        <v>342</v>
      </c>
      <c r="AA46" s="82" t="s">
        <v>76</v>
      </c>
      <c r="AB46" s="82">
        <v>45</v>
      </c>
      <c r="AC46" s="82">
        <v>44</v>
      </c>
      <c r="AD46" s="82">
        <v>44</v>
      </c>
      <c r="AE46" s="82">
        <v>41</v>
      </c>
      <c r="AF46" s="82">
        <v>37</v>
      </c>
      <c r="AG46" s="140">
        <f t="shared" si="16"/>
        <v>211</v>
      </c>
      <c r="AH46" s="140">
        <v>185</v>
      </c>
      <c r="AI46" s="140">
        <v>23</v>
      </c>
      <c r="AJ46" s="140">
        <f t="shared" si="17"/>
        <v>208</v>
      </c>
      <c r="AK46" s="140"/>
      <c r="AL46" s="140"/>
      <c r="AM46" s="140"/>
      <c r="AN46" s="140"/>
      <c r="AO46" s="140">
        <v>178</v>
      </c>
      <c r="AP46" s="82">
        <v>24</v>
      </c>
      <c r="AQ46" s="82">
        <f t="shared" si="18"/>
        <v>39</v>
      </c>
      <c r="AR46" s="107">
        <v>39</v>
      </c>
      <c r="AS46" s="107"/>
      <c r="AU46" s="99">
        <v>0</v>
      </c>
    </row>
    <row r="47" spans="1:47" ht="15.75" customHeight="1">
      <c r="A47" s="82" t="s">
        <v>77</v>
      </c>
      <c r="B47" s="140">
        <v>1556</v>
      </c>
      <c r="C47" s="140">
        <v>759</v>
      </c>
      <c r="D47" s="140">
        <v>1378</v>
      </c>
      <c r="E47" s="140">
        <v>670</v>
      </c>
      <c r="F47" s="140">
        <v>1154</v>
      </c>
      <c r="G47" s="140">
        <v>598</v>
      </c>
      <c r="H47" s="140">
        <v>1072</v>
      </c>
      <c r="I47" s="140">
        <v>557</v>
      </c>
      <c r="J47" s="140">
        <v>1182</v>
      </c>
      <c r="K47" s="140">
        <v>616</v>
      </c>
      <c r="L47" s="139">
        <f t="shared" si="15"/>
        <v>6342</v>
      </c>
      <c r="M47" s="139">
        <f t="shared" si="15"/>
        <v>3200</v>
      </c>
      <c r="N47" s="82" t="s">
        <v>77</v>
      </c>
      <c r="O47" s="140">
        <v>260</v>
      </c>
      <c r="P47" s="140">
        <v>117</v>
      </c>
      <c r="Q47" s="140">
        <v>198</v>
      </c>
      <c r="R47" s="140">
        <v>98</v>
      </c>
      <c r="S47" s="140">
        <v>230</v>
      </c>
      <c r="T47" s="140">
        <v>116</v>
      </c>
      <c r="U47" s="140">
        <v>176</v>
      </c>
      <c r="V47" s="140">
        <v>84</v>
      </c>
      <c r="W47" s="140">
        <v>181</v>
      </c>
      <c r="X47" s="140">
        <v>96</v>
      </c>
      <c r="Y47" s="139">
        <f aca="true" t="shared" si="19" ref="Y47:Y53">+O47+Q47+S47+U47+W47</f>
        <v>1045</v>
      </c>
      <c r="Z47" s="139">
        <f aca="true" t="shared" si="20" ref="Z47:Z53">+P47+R47+T47+V47+X47</f>
        <v>511</v>
      </c>
      <c r="AA47" s="82" t="s">
        <v>77</v>
      </c>
      <c r="AB47" s="82">
        <v>34</v>
      </c>
      <c r="AC47" s="82">
        <v>31</v>
      </c>
      <c r="AD47" s="82">
        <v>26</v>
      </c>
      <c r="AE47" s="82">
        <v>27</v>
      </c>
      <c r="AF47" s="82">
        <v>26</v>
      </c>
      <c r="AG47" s="140">
        <f t="shared" si="16"/>
        <v>144</v>
      </c>
      <c r="AH47" s="140">
        <v>80</v>
      </c>
      <c r="AI47" s="140">
        <v>65</v>
      </c>
      <c r="AJ47" s="140">
        <f t="shared" si="17"/>
        <v>145</v>
      </c>
      <c r="AK47" s="140"/>
      <c r="AL47" s="140"/>
      <c r="AM47" s="140"/>
      <c r="AN47" s="140"/>
      <c r="AO47" s="140">
        <v>137</v>
      </c>
      <c r="AP47" s="82">
        <v>11</v>
      </c>
      <c r="AQ47" s="82">
        <f t="shared" si="18"/>
        <v>28</v>
      </c>
      <c r="AR47" s="107">
        <v>28</v>
      </c>
      <c r="AS47" s="107"/>
      <c r="AU47" s="99">
        <v>0</v>
      </c>
    </row>
    <row r="48" spans="1:47" ht="15.75" customHeight="1">
      <c r="A48" s="116" t="s">
        <v>78</v>
      </c>
      <c r="B48" s="140">
        <v>1294</v>
      </c>
      <c r="C48" s="140">
        <v>696</v>
      </c>
      <c r="D48" s="140">
        <v>858</v>
      </c>
      <c r="E48" s="140">
        <v>430</v>
      </c>
      <c r="F48" s="140">
        <v>632</v>
      </c>
      <c r="G48" s="140">
        <v>308</v>
      </c>
      <c r="H48" s="140">
        <v>539</v>
      </c>
      <c r="I48" s="140">
        <v>280</v>
      </c>
      <c r="J48" s="140">
        <v>406</v>
      </c>
      <c r="K48" s="140">
        <v>187</v>
      </c>
      <c r="L48" s="139">
        <f aca="true" t="shared" si="21" ref="L48:L53">+B48+D48+F48+H48+J48</f>
        <v>3729</v>
      </c>
      <c r="M48" s="139">
        <f aca="true" t="shared" si="22" ref="M48:M53">+C48+E48+G48+I48+K48</f>
        <v>1901</v>
      </c>
      <c r="N48" s="116" t="s">
        <v>78</v>
      </c>
      <c r="O48" s="140">
        <v>191</v>
      </c>
      <c r="P48" s="140">
        <v>105</v>
      </c>
      <c r="Q48" s="140">
        <v>89</v>
      </c>
      <c r="R48" s="140">
        <v>42</v>
      </c>
      <c r="S48" s="140">
        <v>115</v>
      </c>
      <c r="T48" s="140">
        <v>44</v>
      </c>
      <c r="U48" s="140">
        <v>68</v>
      </c>
      <c r="V48" s="140">
        <v>42</v>
      </c>
      <c r="W48" s="140">
        <v>62</v>
      </c>
      <c r="X48" s="140">
        <v>28</v>
      </c>
      <c r="Y48" s="139">
        <f t="shared" si="19"/>
        <v>525</v>
      </c>
      <c r="Z48" s="139">
        <f t="shared" si="20"/>
        <v>261</v>
      </c>
      <c r="AA48" s="116" t="s">
        <v>78</v>
      </c>
      <c r="AB48" s="82">
        <v>34</v>
      </c>
      <c r="AC48" s="82">
        <v>29</v>
      </c>
      <c r="AD48" s="82">
        <v>25</v>
      </c>
      <c r="AE48" s="82">
        <v>23</v>
      </c>
      <c r="AF48" s="82">
        <v>16</v>
      </c>
      <c r="AG48" s="140">
        <f t="shared" si="16"/>
        <v>127</v>
      </c>
      <c r="AH48" s="140">
        <v>97</v>
      </c>
      <c r="AI48" s="140">
        <v>21</v>
      </c>
      <c r="AJ48" s="140">
        <f t="shared" si="17"/>
        <v>118</v>
      </c>
      <c r="AK48" s="140"/>
      <c r="AL48" s="140"/>
      <c r="AM48" s="140"/>
      <c r="AN48" s="140"/>
      <c r="AO48" s="140">
        <v>119</v>
      </c>
      <c r="AP48" s="82">
        <v>7</v>
      </c>
      <c r="AQ48" s="82">
        <f t="shared" si="18"/>
        <v>27</v>
      </c>
      <c r="AR48" s="107">
        <v>27</v>
      </c>
      <c r="AS48" s="107"/>
      <c r="AU48" s="99">
        <v>0</v>
      </c>
    </row>
    <row r="49" spans="1:47" ht="15.75" customHeight="1">
      <c r="A49" s="82" t="s">
        <v>79</v>
      </c>
      <c r="B49" s="140">
        <v>2343</v>
      </c>
      <c r="C49" s="140">
        <v>1205</v>
      </c>
      <c r="D49" s="140">
        <v>2105</v>
      </c>
      <c r="E49" s="140">
        <v>1047</v>
      </c>
      <c r="F49" s="140">
        <v>2093</v>
      </c>
      <c r="G49" s="140">
        <v>1078</v>
      </c>
      <c r="H49" s="140">
        <v>1585</v>
      </c>
      <c r="I49" s="140">
        <v>822</v>
      </c>
      <c r="J49" s="140">
        <v>1414</v>
      </c>
      <c r="K49" s="140">
        <v>752</v>
      </c>
      <c r="L49" s="139">
        <f t="shared" si="21"/>
        <v>9540</v>
      </c>
      <c r="M49" s="139">
        <f t="shared" si="22"/>
        <v>4904</v>
      </c>
      <c r="N49" s="82" t="s">
        <v>79</v>
      </c>
      <c r="O49" s="140">
        <v>215</v>
      </c>
      <c r="P49" s="140">
        <v>98</v>
      </c>
      <c r="Q49" s="140">
        <v>187</v>
      </c>
      <c r="R49" s="140">
        <v>83</v>
      </c>
      <c r="S49" s="140">
        <v>264</v>
      </c>
      <c r="T49" s="140">
        <v>121</v>
      </c>
      <c r="U49" s="140">
        <v>140</v>
      </c>
      <c r="V49" s="140">
        <v>62</v>
      </c>
      <c r="W49" s="140">
        <v>56</v>
      </c>
      <c r="X49" s="140">
        <v>34</v>
      </c>
      <c r="Y49" s="139">
        <f t="shared" si="19"/>
        <v>862</v>
      </c>
      <c r="Z49" s="139">
        <f t="shared" si="20"/>
        <v>398</v>
      </c>
      <c r="AA49" s="82" t="s">
        <v>79</v>
      </c>
      <c r="AB49" s="82">
        <v>65</v>
      </c>
      <c r="AC49" s="82">
        <v>63</v>
      </c>
      <c r="AD49" s="82">
        <v>60</v>
      </c>
      <c r="AE49" s="82">
        <v>53</v>
      </c>
      <c r="AF49" s="82">
        <v>49</v>
      </c>
      <c r="AG49" s="140">
        <f t="shared" si="16"/>
        <v>290</v>
      </c>
      <c r="AH49" s="140">
        <v>306</v>
      </c>
      <c r="AI49" s="140">
        <v>11</v>
      </c>
      <c r="AJ49" s="140">
        <f t="shared" si="17"/>
        <v>317</v>
      </c>
      <c r="AK49" s="140"/>
      <c r="AL49" s="140"/>
      <c r="AM49" s="140"/>
      <c r="AN49" s="140"/>
      <c r="AO49" s="140">
        <v>295</v>
      </c>
      <c r="AP49" s="82">
        <v>46</v>
      </c>
      <c r="AQ49" s="82">
        <f t="shared" si="18"/>
        <v>50</v>
      </c>
      <c r="AR49" s="107">
        <v>49</v>
      </c>
      <c r="AS49" s="107">
        <v>1</v>
      </c>
      <c r="AU49" s="99">
        <v>0</v>
      </c>
    </row>
    <row r="50" spans="1:47" ht="15.75" customHeight="1">
      <c r="A50" s="82" t="s">
        <v>80</v>
      </c>
      <c r="B50" s="140">
        <v>534</v>
      </c>
      <c r="C50" s="140">
        <v>264</v>
      </c>
      <c r="D50" s="140">
        <v>392</v>
      </c>
      <c r="E50" s="140">
        <v>194</v>
      </c>
      <c r="F50" s="140">
        <v>296</v>
      </c>
      <c r="G50" s="140">
        <v>144</v>
      </c>
      <c r="H50" s="140">
        <v>239</v>
      </c>
      <c r="I50" s="140">
        <v>115</v>
      </c>
      <c r="J50" s="140">
        <v>178</v>
      </c>
      <c r="K50" s="140">
        <v>97</v>
      </c>
      <c r="L50" s="139">
        <f t="shared" si="21"/>
        <v>1639</v>
      </c>
      <c r="M50" s="139">
        <f t="shared" si="22"/>
        <v>814</v>
      </c>
      <c r="N50" s="82" t="s">
        <v>80</v>
      </c>
      <c r="O50" s="140">
        <v>51</v>
      </c>
      <c r="P50" s="140">
        <v>19</v>
      </c>
      <c r="Q50" s="140">
        <v>50</v>
      </c>
      <c r="R50" s="140">
        <v>26</v>
      </c>
      <c r="S50" s="140">
        <v>43</v>
      </c>
      <c r="T50" s="140">
        <v>22</v>
      </c>
      <c r="U50" s="140">
        <v>25</v>
      </c>
      <c r="V50" s="140">
        <v>12</v>
      </c>
      <c r="W50" s="140">
        <v>17</v>
      </c>
      <c r="X50" s="140">
        <v>13</v>
      </c>
      <c r="Y50" s="139">
        <f t="shared" si="19"/>
        <v>186</v>
      </c>
      <c r="Z50" s="139">
        <f t="shared" si="20"/>
        <v>92</v>
      </c>
      <c r="AA50" s="82" t="s">
        <v>80</v>
      </c>
      <c r="AB50" s="82">
        <v>15</v>
      </c>
      <c r="AC50" s="82">
        <v>14</v>
      </c>
      <c r="AD50" s="82">
        <v>12</v>
      </c>
      <c r="AE50" s="82">
        <v>13</v>
      </c>
      <c r="AF50" s="82">
        <v>10</v>
      </c>
      <c r="AG50" s="140">
        <f t="shared" si="16"/>
        <v>64</v>
      </c>
      <c r="AH50" s="140">
        <v>31</v>
      </c>
      <c r="AI50" s="140">
        <v>23</v>
      </c>
      <c r="AJ50" s="140">
        <f t="shared" si="17"/>
        <v>54</v>
      </c>
      <c r="AK50" s="140"/>
      <c r="AL50" s="140"/>
      <c r="AM50" s="140"/>
      <c r="AN50" s="140"/>
      <c r="AO50" s="140">
        <v>42</v>
      </c>
      <c r="AP50" s="82">
        <v>6</v>
      </c>
      <c r="AQ50" s="82">
        <f t="shared" si="18"/>
        <v>13</v>
      </c>
      <c r="AR50" s="107">
        <v>13</v>
      </c>
      <c r="AS50" s="107"/>
      <c r="AU50" s="99">
        <v>0</v>
      </c>
    </row>
    <row r="51" spans="1:47" s="113" customFormat="1" ht="15.75" customHeight="1">
      <c r="A51" s="116" t="s">
        <v>81</v>
      </c>
      <c r="B51" s="140">
        <v>1064</v>
      </c>
      <c r="C51" s="140">
        <v>525</v>
      </c>
      <c r="D51" s="140">
        <v>869</v>
      </c>
      <c r="E51" s="140">
        <v>445</v>
      </c>
      <c r="F51" s="140">
        <v>892</v>
      </c>
      <c r="G51" s="140">
        <v>482</v>
      </c>
      <c r="H51" s="140">
        <v>774</v>
      </c>
      <c r="I51" s="140">
        <v>400</v>
      </c>
      <c r="J51" s="140">
        <v>658</v>
      </c>
      <c r="K51" s="140">
        <v>360</v>
      </c>
      <c r="L51" s="139">
        <f t="shared" si="21"/>
        <v>4257</v>
      </c>
      <c r="M51" s="139">
        <f t="shared" si="22"/>
        <v>2212</v>
      </c>
      <c r="N51" s="116" t="s">
        <v>81</v>
      </c>
      <c r="O51" s="140">
        <v>100</v>
      </c>
      <c r="P51" s="140">
        <v>47</v>
      </c>
      <c r="Q51" s="140">
        <v>75</v>
      </c>
      <c r="R51" s="140">
        <v>34</v>
      </c>
      <c r="S51" s="140">
        <v>83</v>
      </c>
      <c r="T51" s="140">
        <v>46</v>
      </c>
      <c r="U51" s="140">
        <v>80</v>
      </c>
      <c r="V51" s="140">
        <v>35</v>
      </c>
      <c r="W51" s="140">
        <v>44</v>
      </c>
      <c r="X51" s="140">
        <v>28</v>
      </c>
      <c r="Y51" s="139">
        <f t="shared" si="19"/>
        <v>382</v>
      </c>
      <c r="Z51" s="139">
        <f t="shared" si="20"/>
        <v>190</v>
      </c>
      <c r="AA51" s="116" t="s">
        <v>81</v>
      </c>
      <c r="AB51" s="82">
        <v>25</v>
      </c>
      <c r="AC51" s="82">
        <v>23</v>
      </c>
      <c r="AD51" s="82">
        <v>24</v>
      </c>
      <c r="AE51" s="82">
        <v>24</v>
      </c>
      <c r="AF51" s="82">
        <v>20</v>
      </c>
      <c r="AG51" s="140">
        <f t="shared" si="16"/>
        <v>116</v>
      </c>
      <c r="AH51" s="140">
        <v>118</v>
      </c>
      <c r="AI51" s="140">
        <v>1</v>
      </c>
      <c r="AJ51" s="140">
        <f t="shared" si="17"/>
        <v>119</v>
      </c>
      <c r="AK51" s="140"/>
      <c r="AL51" s="140"/>
      <c r="AM51" s="140"/>
      <c r="AN51" s="140"/>
      <c r="AO51" s="140">
        <v>117</v>
      </c>
      <c r="AP51" s="82">
        <v>13</v>
      </c>
      <c r="AQ51" s="82">
        <f t="shared" si="18"/>
        <v>21</v>
      </c>
      <c r="AR51" s="82">
        <v>20</v>
      </c>
      <c r="AS51" s="82">
        <v>1</v>
      </c>
      <c r="AU51" s="99">
        <v>0</v>
      </c>
    </row>
    <row r="52" spans="1:47" s="113" customFormat="1" ht="15.75" customHeight="1">
      <c r="A52" s="82" t="s">
        <v>82</v>
      </c>
      <c r="B52" s="140">
        <v>3453</v>
      </c>
      <c r="C52" s="140">
        <v>1784</v>
      </c>
      <c r="D52" s="140">
        <v>2868</v>
      </c>
      <c r="E52" s="140">
        <v>1445</v>
      </c>
      <c r="F52" s="140">
        <v>2267</v>
      </c>
      <c r="G52" s="140">
        <v>1148</v>
      </c>
      <c r="H52" s="140">
        <v>1711</v>
      </c>
      <c r="I52" s="140">
        <v>873</v>
      </c>
      <c r="J52" s="140">
        <v>1637</v>
      </c>
      <c r="K52" s="140">
        <v>828</v>
      </c>
      <c r="L52" s="139">
        <f t="shared" si="21"/>
        <v>11936</v>
      </c>
      <c r="M52" s="139">
        <f t="shared" si="22"/>
        <v>6078</v>
      </c>
      <c r="N52" s="82" t="s">
        <v>82</v>
      </c>
      <c r="O52" s="140">
        <v>492</v>
      </c>
      <c r="P52" s="140">
        <v>244</v>
      </c>
      <c r="Q52" s="140">
        <v>452</v>
      </c>
      <c r="R52" s="140">
        <v>226</v>
      </c>
      <c r="S52" s="140">
        <v>382</v>
      </c>
      <c r="T52" s="140">
        <v>212</v>
      </c>
      <c r="U52" s="140">
        <v>191</v>
      </c>
      <c r="V52" s="140">
        <v>104</v>
      </c>
      <c r="W52" s="140">
        <v>291</v>
      </c>
      <c r="X52" s="140">
        <v>151</v>
      </c>
      <c r="Y52" s="139">
        <f t="shared" si="19"/>
        <v>1808</v>
      </c>
      <c r="Z52" s="139">
        <f t="shared" si="20"/>
        <v>937</v>
      </c>
      <c r="AA52" s="82" t="s">
        <v>82</v>
      </c>
      <c r="AB52" s="82">
        <v>93</v>
      </c>
      <c r="AC52" s="82">
        <v>91</v>
      </c>
      <c r="AD52" s="82">
        <v>80</v>
      </c>
      <c r="AE52" s="82">
        <v>67</v>
      </c>
      <c r="AF52" s="82">
        <v>57</v>
      </c>
      <c r="AG52" s="140">
        <f t="shared" si="16"/>
        <v>388</v>
      </c>
      <c r="AH52" s="140">
        <v>239</v>
      </c>
      <c r="AI52" s="140">
        <v>95</v>
      </c>
      <c r="AJ52" s="140">
        <f t="shared" si="17"/>
        <v>334</v>
      </c>
      <c r="AK52" s="140"/>
      <c r="AL52" s="140"/>
      <c r="AM52" s="140"/>
      <c r="AN52" s="140"/>
      <c r="AO52" s="140">
        <v>304</v>
      </c>
      <c r="AP52" s="82">
        <v>17</v>
      </c>
      <c r="AQ52" s="82">
        <f t="shared" si="18"/>
        <v>82</v>
      </c>
      <c r="AR52" s="82">
        <v>82</v>
      </c>
      <c r="AS52" s="82"/>
      <c r="AU52" s="99">
        <v>0</v>
      </c>
    </row>
    <row r="53" spans="1:47" s="113" customFormat="1" ht="15.75" customHeight="1">
      <c r="A53" s="82" t="s">
        <v>83</v>
      </c>
      <c r="B53" s="140">
        <v>1753</v>
      </c>
      <c r="C53" s="140">
        <v>945</v>
      </c>
      <c r="D53" s="140">
        <v>1503</v>
      </c>
      <c r="E53" s="140">
        <v>778</v>
      </c>
      <c r="F53" s="140">
        <v>1218</v>
      </c>
      <c r="G53" s="140">
        <v>633</v>
      </c>
      <c r="H53" s="140">
        <v>983</v>
      </c>
      <c r="I53" s="140">
        <v>507</v>
      </c>
      <c r="J53" s="140">
        <v>624</v>
      </c>
      <c r="K53" s="140">
        <v>305</v>
      </c>
      <c r="L53" s="139">
        <f t="shared" si="21"/>
        <v>6081</v>
      </c>
      <c r="M53" s="139">
        <f t="shared" si="22"/>
        <v>3168</v>
      </c>
      <c r="N53" s="82" t="s">
        <v>83</v>
      </c>
      <c r="O53" s="140">
        <v>382</v>
      </c>
      <c r="P53" s="140">
        <v>195</v>
      </c>
      <c r="Q53" s="140">
        <v>291</v>
      </c>
      <c r="R53" s="140">
        <v>150</v>
      </c>
      <c r="S53" s="140">
        <v>248</v>
      </c>
      <c r="T53" s="140">
        <v>112</v>
      </c>
      <c r="U53" s="140">
        <v>151</v>
      </c>
      <c r="V53" s="140">
        <v>75</v>
      </c>
      <c r="W53" s="140">
        <v>93</v>
      </c>
      <c r="X53" s="140">
        <v>59</v>
      </c>
      <c r="Y53" s="139">
        <f t="shared" si="19"/>
        <v>1165</v>
      </c>
      <c r="Z53" s="139">
        <f t="shared" si="20"/>
        <v>591</v>
      </c>
      <c r="AA53" s="82" t="s">
        <v>83</v>
      </c>
      <c r="AB53" s="82">
        <v>42</v>
      </c>
      <c r="AC53" s="82">
        <v>39</v>
      </c>
      <c r="AD53" s="82">
        <v>37</v>
      </c>
      <c r="AE53" s="82">
        <v>34</v>
      </c>
      <c r="AF53" s="82">
        <v>25</v>
      </c>
      <c r="AG53" s="140">
        <f t="shared" si="16"/>
        <v>177</v>
      </c>
      <c r="AH53" s="140">
        <v>85</v>
      </c>
      <c r="AI53" s="140">
        <v>69</v>
      </c>
      <c r="AJ53" s="140">
        <f t="shared" si="17"/>
        <v>154</v>
      </c>
      <c r="AK53" s="140"/>
      <c r="AL53" s="140"/>
      <c r="AM53" s="140"/>
      <c r="AN53" s="140"/>
      <c r="AO53" s="140">
        <v>136</v>
      </c>
      <c r="AP53" s="82">
        <v>7</v>
      </c>
      <c r="AQ53" s="82">
        <f t="shared" si="18"/>
        <v>36</v>
      </c>
      <c r="AR53" s="82">
        <v>36</v>
      </c>
      <c r="AS53" s="82"/>
      <c r="AU53" s="99">
        <v>0</v>
      </c>
    </row>
    <row r="54" spans="1:45" s="113" customFormat="1" ht="15.75" customHeight="1">
      <c r="A54" s="82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39"/>
      <c r="M54" s="139"/>
      <c r="N54" s="82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39"/>
      <c r="Z54" s="139"/>
      <c r="AA54" s="82"/>
      <c r="AB54" s="82"/>
      <c r="AC54" s="82"/>
      <c r="AD54" s="82"/>
      <c r="AE54" s="82"/>
      <c r="AF54" s="82"/>
      <c r="AG54" s="140"/>
      <c r="AH54" s="140"/>
      <c r="AI54" s="140"/>
      <c r="AJ54" s="140"/>
      <c r="AK54" s="140"/>
      <c r="AL54" s="140"/>
      <c r="AM54" s="140"/>
      <c r="AN54" s="140"/>
      <c r="AO54" s="140"/>
      <c r="AP54" s="82"/>
      <c r="AQ54" s="82"/>
      <c r="AR54" s="82"/>
      <c r="AS54" s="82"/>
    </row>
    <row r="55" spans="1:45" s="113" customFormat="1" ht="10.5" customHeight="1">
      <c r="A55" s="104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04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04"/>
      <c r="AB55" s="104"/>
      <c r="AC55" s="104"/>
      <c r="AD55" s="104"/>
      <c r="AE55" s="104"/>
      <c r="AF55" s="104"/>
      <c r="AG55" s="141"/>
      <c r="AH55" s="104"/>
      <c r="AI55" s="104"/>
      <c r="AJ55" s="104"/>
      <c r="AK55" s="141"/>
      <c r="AL55" s="104"/>
      <c r="AM55" s="104"/>
      <c r="AN55" s="141"/>
      <c r="AO55" s="141"/>
      <c r="AP55" s="104"/>
      <c r="AQ55" s="104"/>
      <c r="AR55" s="104"/>
      <c r="AS55" s="104"/>
    </row>
    <row r="56" spans="2:41" s="113" customFormat="1" ht="6.75" customHeight="1"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G56" s="137"/>
      <c r="AK56" s="137"/>
      <c r="AN56" s="137"/>
      <c r="AO56" s="137"/>
    </row>
    <row r="57" spans="1:45" s="113" customFormat="1" ht="12.75">
      <c r="A57" s="97" t="s">
        <v>167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97" t="s">
        <v>162</v>
      </c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97" t="s">
        <v>578</v>
      </c>
      <c r="AB57" s="97"/>
      <c r="AC57" s="97"/>
      <c r="AD57" s="97"/>
      <c r="AE57" s="97"/>
      <c r="AF57" s="97"/>
      <c r="AG57" s="122"/>
      <c r="AH57" s="97"/>
      <c r="AI57" s="97"/>
      <c r="AJ57" s="97"/>
      <c r="AK57" s="122"/>
      <c r="AL57" s="97"/>
      <c r="AM57" s="97"/>
      <c r="AN57" s="122"/>
      <c r="AO57" s="122"/>
      <c r="AP57" s="97"/>
      <c r="AQ57" s="97"/>
      <c r="AR57" s="97"/>
      <c r="AS57" s="97"/>
    </row>
    <row r="58" spans="1:45" ht="12.75">
      <c r="A58" s="97" t="s">
        <v>415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97" t="s">
        <v>415</v>
      </c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97" t="s">
        <v>426</v>
      </c>
      <c r="AB58" s="97"/>
      <c r="AC58" s="97"/>
      <c r="AD58" s="97"/>
      <c r="AE58" s="97"/>
      <c r="AF58" s="97"/>
      <c r="AG58" s="122"/>
      <c r="AH58" s="97"/>
      <c r="AI58" s="97"/>
      <c r="AJ58" s="97"/>
      <c r="AK58" s="122"/>
      <c r="AL58" s="97"/>
      <c r="AM58" s="97"/>
      <c r="AN58" s="122"/>
      <c r="AO58" s="122"/>
      <c r="AP58" s="97"/>
      <c r="AQ58" s="97"/>
      <c r="AR58" s="98"/>
      <c r="AS58" s="98"/>
    </row>
    <row r="59" spans="1:45" ht="12.75">
      <c r="A59" s="97" t="s">
        <v>401</v>
      </c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97" t="s">
        <v>401</v>
      </c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97" t="s">
        <v>401</v>
      </c>
      <c r="AB59" s="97"/>
      <c r="AC59" s="97"/>
      <c r="AD59" s="97"/>
      <c r="AE59" s="97"/>
      <c r="AF59" s="97"/>
      <c r="AG59" s="122"/>
      <c r="AH59" s="97"/>
      <c r="AI59" s="97"/>
      <c r="AJ59" s="97"/>
      <c r="AK59" s="122"/>
      <c r="AL59" s="97"/>
      <c r="AM59" s="97"/>
      <c r="AN59" s="122"/>
      <c r="AO59" s="122"/>
      <c r="AP59" s="97"/>
      <c r="AQ59" s="97"/>
      <c r="AR59" s="98"/>
      <c r="AS59" s="98"/>
    </row>
    <row r="60" spans="1:44" ht="15" customHeight="1">
      <c r="A60" s="100" t="s">
        <v>537</v>
      </c>
      <c r="B60" s="137"/>
      <c r="C60" s="137"/>
      <c r="D60" s="137"/>
      <c r="E60" s="137"/>
      <c r="F60" s="137"/>
      <c r="G60" s="137"/>
      <c r="H60" s="137"/>
      <c r="I60" s="137"/>
      <c r="J60" s="137" t="s">
        <v>258</v>
      </c>
      <c r="K60" s="137"/>
      <c r="L60" s="137"/>
      <c r="M60" s="137"/>
      <c r="N60" s="100" t="s">
        <v>537</v>
      </c>
      <c r="O60" s="137"/>
      <c r="P60" s="137"/>
      <c r="Q60" s="137"/>
      <c r="R60" s="137"/>
      <c r="S60" s="137"/>
      <c r="T60" s="137"/>
      <c r="U60" s="137"/>
      <c r="V60" s="137"/>
      <c r="W60" s="137" t="s">
        <v>258</v>
      </c>
      <c r="X60" s="137"/>
      <c r="Y60" s="137"/>
      <c r="Z60" s="137"/>
      <c r="AA60" s="100" t="s">
        <v>537</v>
      </c>
      <c r="AB60" s="113"/>
      <c r="AC60" s="113"/>
      <c r="AD60" s="113"/>
      <c r="AE60" s="113"/>
      <c r="AF60" s="113"/>
      <c r="AG60" s="137"/>
      <c r="AH60" s="113"/>
      <c r="AI60" s="113"/>
      <c r="AJ60" s="113"/>
      <c r="AK60" s="137"/>
      <c r="AL60" s="113"/>
      <c r="AM60" s="113"/>
      <c r="AN60" s="137"/>
      <c r="AO60" s="137"/>
      <c r="AP60" s="113"/>
      <c r="AQ60" s="113"/>
      <c r="AR60" s="137" t="s">
        <v>258</v>
      </c>
    </row>
    <row r="61" spans="2:43" ht="12.75"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B61" s="113"/>
      <c r="AC61" s="113"/>
      <c r="AD61" s="113"/>
      <c r="AE61" s="113"/>
      <c r="AF61" s="113"/>
      <c r="AG61" s="137"/>
      <c r="AH61" s="113"/>
      <c r="AI61" s="113"/>
      <c r="AJ61" s="113"/>
      <c r="AK61" s="137"/>
      <c r="AL61" s="113"/>
      <c r="AM61" s="113"/>
      <c r="AN61" s="137"/>
      <c r="AO61" s="137"/>
      <c r="AP61" s="113"/>
      <c r="AQ61" s="113"/>
    </row>
    <row r="62" spans="1:45" s="354" customFormat="1" ht="16.5" customHeight="1">
      <c r="A62" s="267"/>
      <c r="B62" s="184" t="s">
        <v>260</v>
      </c>
      <c r="C62" s="185"/>
      <c r="D62" s="184" t="s">
        <v>261</v>
      </c>
      <c r="E62" s="185"/>
      <c r="F62" s="184" t="s">
        <v>262</v>
      </c>
      <c r="G62" s="185"/>
      <c r="H62" s="184" t="s">
        <v>263</v>
      </c>
      <c r="I62" s="185"/>
      <c r="J62" s="184" t="s">
        <v>264</v>
      </c>
      <c r="K62" s="185"/>
      <c r="L62" s="184" t="s">
        <v>259</v>
      </c>
      <c r="M62" s="185"/>
      <c r="N62" s="267"/>
      <c r="O62" s="184" t="s">
        <v>260</v>
      </c>
      <c r="P62" s="185"/>
      <c r="Q62" s="184" t="s">
        <v>261</v>
      </c>
      <c r="R62" s="185"/>
      <c r="S62" s="184" t="s">
        <v>262</v>
      </c>
      <c r="T62" s="185"/>
      <c r="U62" s="184" t="s">
        <v>263</v>
      </c>
      <c r="V62" s="185"/>
      <c r="W62" s="184" t="s">
        <v>264</v>
      </c>
      <c r="X62" s="185"/>
      <c r="Y62" s="184" t="s">
        <v>259</v>
      </c>
      <c r="Z62" s="185"/>
      <c r="AA62" s="451"/>
      <c r="AB62" s="412" t="s">
        <v>398</v>
      </c>
      <c r="AC62" s="400"/>
      <c r="AD62" s="417"/>
      <c r="AE62" s="412"/>
      <c r="AF62" s="400"/>
      <c r="AG62" s="417"/>
      <c r="AH62" s="412" t="s">
        <v>5</v>
      </c>
      <c r="AI62" s="400"/>
      <c r="AJ62" s="452"/>
      <c r="AK62" s="400" t="s">
        <v>534</v>
      </c>
      <c r="AL62" s="413"/>
      <c r="AM62" s="411"/>
      <c r="AN62" s="453"/>
      <c r="AO62" s="500" t="s">
        <v>430</v>
      </c>
      <c r="AP62" s="454" t="s">
        <v>385</v>
      </c>
      <c r="AQ62" s="412" t="s">
        <v>386</v>
      </c>
      <c r="AR62" s="400"/>
      <c r="AS62" s="417"/>
    </row>
    <row r="63" spans="1:45" s="354" customFormat="1" ht="23.25" customHeight="1">
      <c r="A63" s="266" t="s">
        <v>416</v>
      </c>
      <c r="B63" s="237" t="s">
        <v>532</v>
      </c>
      <c r="C63" s="237" t="s">
        <v>265</v>
      </c>
      <c r="D63" s="237" t="s">
        <v>532</v>
      </c>
      <c r="E63" s="237" t="s">
        <v>265</v>
      </c>
      <c r="F63" s="237" t="s">
        <v>532</v>
      </c>
      <c r="G63" s="237" t="s">
        <v>265</v>
      </c>
      <c r="H63" s="237" t="s">
        <v>532</v>
      </c>
      <c r="I63" s="237" t="s">
        <v>265</v>
      </c>
      <c r="J63" s="237" t="s">
        <v>532</v>
      </c>
      <c r="K63" s="237" t="s">
        <v>265</v>
      </c>
      <c r="L63" s="237" t="s">
        <v>532</v>
      </c>
      <c r="M63" s="237" t="s">
        <v>265</v>
      </c>
      <c r="N63" s="266" t="s">
        <v>416</v>
      </c>
      <c r="O63" s="237" t="s">
        <v>532</v>
      </c>
      <c r="P63" s="237" t="s">
        <v>265</v>
      </c>
      <c r="Q63" s="237" t="s">
        <v>532</v>
      </c>
      <c r="R63" s="237" t="s">
        <v>265</v>
      </c>
      <c r="S63" s="237" t="s">
        <v>532</v>
      </c>
      <c r="T63" s="237" t="s">
        <v>265</v>
      </c>
      <c r="U63" s="237" t="s">
        <v>532</v>
      </c>
      <c r="V63" s="237" t="s">
        <v>265</v>
      </c>
      <c r="W63" s="237" t="s">
        <v>532</v>
      </c>
      <c r="X63" s="237" t="s">
        <v>265</v>
      </c>
      <c r="Y63" s="237" t="s">
        <v>532</v>
      </c>
      <c r="Z63" s="237" t="s">
        <v>265</v>
      </c>
      <c r="AA63" s="381" t="s">
        <v>416</v>
      </c>
      <c r="AB63" s="344" t="s">
        <v>387</v>
      </c>
      <c r="AC63" s="344" t="s">
        <v>388</v>
      </c>
      <c r="AD63" s="344" t="s">
        <v>389</v>
      </c>
      <c r="AE63" s="344" t="s">
        <v>390</v>
      </c>
      <c r="AF63" s="344" t="s">
        <v>391</v>
      </c>
      <c r="AG63" s="345" t="s">
        <v>259</v>
      </c>
      <c r="AH63" s="408" t="s">
        <v>393</v>
      </c>
      <c r="AI63" s="408" t="s">
        <v>394</v>
      </c>
      <c r="AJ63" s="349" t="s">
        <v>392</v>
      </c>
      <c r="AK63" s="378" t="s">
        <v>533</v>
      </c>
      <c r="AL63" s="347" t="s">
        <v>395</v>
      </c>
      <c r="AM63" s="347" t="s">
        <v>276</v>
      </c>
      <c r="AN63" s="348" t="s">
        <v>396</v>
      </c>
      <c r="AO63" s="349" t="s">
        <v>566</v>
      </c>
      <c r="AP63" s="408" t="s">
        <v>128</v>
      </c>
      <c r="AQ63" s="379" t="s">
        <v>143</v>
      </c>
      <c r="AR63" s="349" t="s">
        <v>138</v>
      </c>
      <c r="AS63" s="379" t="s">
        <v>144</v>
      </c>
    </row>
    <row r="64" spans="1:45" ht="14.25" customHeight="1">
      <c r="A64" s="82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39"/>
      <c r="M64" s="139"/>
      <c r="N64" s="82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39"/>
      <c r="Z64" s="139"/>
      <c r="AA64" s="82"/>
      <c r="AB64" s="140"/>
      <c r="AC64" s="140"/>
      <c r="AD64" s="140"/>
      <c r="AE64" s="140"/>
      <c r="AF64" s="82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82"/>
      <c r="AR64" s="107"/>
      <c r="AS64" s="107"/>
    </row>
    <row r="65" spans="1:45" ht="12.75">
      <c r="A65" s="81" t="s">
        <v>267</v>
      </c>
      <c r="B65" s="139">
        <f aca="true" t="shared" si="23" ref="B65:M65">SUM(B67:B87)</f>
        <v>35406</v>
      </c>
      <c r="C65" s="139">
        <f t="shared" si="23"/>
        <v>17452</v>
      </c>
      <c r="D65" s="139">
        <f t="shared" si="23"/>
        <v>24370</v>
      </c>
      <c r="E65" s="139">
        <f t="shared" si="23"/>
        <v>12025</v>
      </c>
      <c r="F65" s="139">
        <f t="shared" si="23"/>
        <v>18294</v>
      </c>
      <c r="G65" s="139">
        <f t="shared" si="23"/>
        <v>9145</v>
      </c>
      <c r="H65" s="139">
        <f t="shared" si="23"/>
        <v>12212</v>
      </c>
      <c r="I65" s="139">
        <f t="shared" si="23"/>
        <v>6198</v>
      </c>
      <c r="J65" s="139">
        <f t="shared" si="23"/>
        <v>9711</v>
      </c>
      <c r="K65" s="139">
        <f t="shared" si="23"/>
        <v>5017</v>
      </c>
      <c r="L65" s="139">
        <f t="shared" si="23"/>
        <v>99993</v>
      </c>
      <c r="M65" s="139">
        <f t="shared" si="23"/>
        <v>49837</v>
      </c>
      <c r="N65" s="81" t="s">
        <v>267</v>
      </c>
      <c r="O65" s="139">
        <f aca="true" t="shared" si="24" ref="O65:Z65">SUM(O67:O87)</f>
        <v>4074</v>
      </c>
      <c r="P65" s="139">
        <f t="shared" si="24"/>
        <v>1880</v>
      </c>
      <c r="Q65" s="139">
        <f t="shared" si="24"/>
        <v>4208</v>
      </c>
      <c r="R65" s="139">
        <f t="shared" si="24"/>
        <v>1964</v>
      </c>
      <c r="S65" s="139">
        <f t="shared" si="24"/>
        <v>3420</v>
      </c>
      <c r="T65" s="139">
        <f t="shared" si="24"/>
        <v>1678</v>
      </c>
      <c r="U65" s="139">
        <f t="shared" si="24"/>
        <v>964</v>
      </c>
      <c r="V65" s="139">
        <f t="shared" si="24"/>
        <v>483</v>
      </c>
      <c r="W65" s="139">
        <f t="shared" si="24"/>
        <v>1145</v>
      </c>
      <c r="X65" s="139">
        <f t="shared" si="24"/>
        <v>613</v>
      </c>
      <c r="Y65" s="139">
        <f t="shared" si="24"/>
        <v>13811</v>
      </c>
      <c r="Z65" s="139">
        <f t="shared" si="24"/>
        <v>6618</v>
      </c>
      <c r="AA65" s="81" t="s">
        <v>267</v>
      </c>
      <c r="AB65" s="139">
        <f aca="true" t="shared" si="25" ref="AB65:AS65">SUM(AB67:AB87)</f>
        <v>946</v>
      </c>
      <c r="AC65" s="139">
        <f t="shared" si="25"/>
        <v>864</v>
      </c>
      <c r="AD65" s="139">
        <f t="shared" si="25"/>
        <v>829</v>
      </c>
      <c r="AE65" s="139">
        <f t="shared" si="25"/>
        <v>606</v>
      </c>
      <c r="AF65" s="139">
        <f t="shared" si="25"/>
        <v>543</v>
      </c>
      <c r="AG65" s="139">
        <f t="shared" si="25"/>
        <v>3788</v>
      </c>
      <c r="AH65" s="139">
        <f>SUM(AH67:AH87)</f>
        <v>2223</v>
      </c>
      <c r="AI65" s="139">
        <f>SUM(AI67:AI87)</f>
        <v>319</v>
      </c>
      <c r="AJ65" s="139">
        <f t="shared" si="25"/>
        <v>2542</v>
      </c>
      <c r="AK65" s="139">
        <f t="shared" si="25"/>
        <v>0</v>
      </c>
      <c r="AL65" s="139">
        <f t="shared" si="25"/>
        <v>0</v>
      </c>
      <c r="AM65" s="139">
        <f t="shared" si="25"/>
        <v>0</v>
      </c>
      <c r="AN65" s="139">
        <f t="shared" si="25"/>
        <v>0</v>
      </c>
      <c r="AO65" s="139">
        <f t="shared" si="25"/>
        <v>2418</v>
      </c>
      <c r="AP65" s="139">
        <f t="shared" si="25"/>
        <v>157</v>
      </c>
      <c r="AQ65" s="139">
        <f t="shared" si="25"/>
        <v>872</v>
      </c>
      <c r="AR65" s="139">
        <f t="shared" si="25"/>
        <v>820</v>
      </c>
      <c r="AS65" s="139">
        <f t="shared" si="25"/>
        <v>52</v>
      </c>
    </row>
    <row r="66" spans="1:45" ht="12.75">
      <c r="A66" s="81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81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81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</row>
    <row r="67" spans="1:47" ht="15" customHeight="1">
      <c r="A67" s="82" t="s">
        <v>103</v>
      </c>
      <c r="B67" s="140">
        <v>2644</v>
      </c>
      <c r="C67" s="140">
        <v>1322</v>
      </c>
      <c r="D67" s="140">
        <v>1959</v>
      </c>
      <c r="E67" s="140">
        <v>984</v>
      </c>
      <c r="F67" s="140">
        <v>1535</v>
      </c>
      <c r="G67" s="140">
        <v>782</v>
      </c>
      <c r="H67" s="140">
        <v>965</v>
      </c>
      <c r="I67" s="140">
        <v>500</v>
      </c>
      <c r="J67" s="140">
        <v>809</v>
      </c>
      <c r="K67" s="140">
        <v>420</v>
      </c>
      <c r="L67" s="139">
        <f aca="true" t="shared" si="26" ref="L67:M69">+B67+D67+F67+H67+J67</f>
        <v>7912</v>
      </c>
      <c r="M67" s="139">
        <f t="shared" si="26"/>
        <v>4008</v>
      </c>
      <c r="N67" s="82" t="s">
        <v>103</v>
      </c>
      <c r="O67" s="140">
        <v>380</v>
      </c>
      <c r="P67" s="140">
        <v>178</v>
      </c>
      <c r="Q67" s="140">
        <v>418</v>
      </c>
      <c r="R67" s="140">
        <v>214</v>
      </c>
      <c r="S67" s="140">
        <v>386</v>
      </c>
      <c r="T67" s="140">
        <v>190</v>
      </c>
      <c r="U67" s="140">
        <v>128</v>
      </c>
      <c r="V67" s="140">
        <v>74</v>
      </c>
      <c r="W67" s="140">
        <v>98</v>
      </c>
      <c r="X67" s="140">
        <v>56</v>
      </c>
      <c r="Y67" s="139">
        <f aca="true" t="shared" si="27" ref="Y67:Z73">+O67+Q67+S67+U67+W67</f>
        <v>1410</v>
      </c>
      <c r="Z67" s="139">
        <f t="shared" si="27"/>
        <v>712</v>
      </c>
      <c r="AA67" s="82" t="s">
        <v>103</v>
      </c>
      <c r="AB67" s="140">
        <v>62</v>
      </c>
      <c r="AC67" s="140">
        <v>59</v>
      </c>
      <c r="AD67" s="140">
        <v>59</v>
      </c>
      <c r="AE67" s="140">
        <v>49</v>
      </c>
      <c r="AF67" s="82">
        <v>42</v>
      </c>
      <c r="AG67" s="140">
        <f aca="true" t="shared" si="28" ref="AG67:AG86">SUM(AB67:AF67)</f>
        <v>271</v>
      </c>
      <c r="AH67" s="140">
        <v>168</v>
      </c>
      <c r="AI67" s="140">
        <v>20</v>
      </c>
      <c r="AJ67" s="140">
        <f aca="true" t="shared" si="29" ref="AJ67:AJ86">+AH67+AI67</f>
        <v>188</v>
      </c>
      <c r="AK67" s="140"/>
      <c r="AL67" s="140"/>
      <c r="AM67" s="140"/>
      <c r="AN67" s="140"/>
      <c r="AO67" s="140">
        <v>183</v>
      </c>
      <c r="AP67" s="140">
        <v>10</v>
      </c>
      <c r="AQ67" s="82">
        <f aca="true" t="shared" si="30" ref="AQ67:AQ86">AR67+AS67</f>
        <v>54</v>
      </c>
      <c r="AR67" s="107">
        <v>54</v>
      </c>
      <c r="AS67" s="107"/>
      <c r="AU67" s="99">
        <v>0</v>
      </c>
    </row>
    <row r="68" spans="1:47" ht="15" customHeight="1">
      <c r="A68" s="82" t="s">
        <v>104</v>
      </c>
      <c r="B68" s="140">
        <v>1784</v>
      </c>
      <c r="C68" s="140">
        <v>887</v>
      </c>
      <c r="D68" s="140">
        <v>1747</v>
      </c>
      <c r="E68" s="140">
        <v>850</v>
      </c>
      <c r="F68" s="140">
        <v>1026</v>
      </c>
      <c r="G68" s="140">
        <v>509</v>
      </c>
      <c r="H68" s="140">
        <v>625</v>
      </c>
      <c r="I68" s="140">
        <v>320</v>
      </c>
      <c r="J68" s="140">
        <v>458</v>
      </c>
      <c r="K68" s="140">
        <v>249</v>
      </c>
      <c r="L68" s="139">
        <f t="shared" si="26"/>
        <v>5640</v>
      </c>
      <c r="M68" s="139">
        <f t="shared" si="26"/>
        <v>2815</v>
      </c>
      <c r="N68" s="82" t="s">
        <v>104</v>
      </c>
      <c r="O68" s="140">
        <v>29</v>
      </c>
      <c r="P68" s="140">
        <v>16</v>
      </c>
      <c r="Q68" s="140">
        <v>212</v>
      </c>
      <c r="R68" s="140">
        <v>103</v>
      </c>
      <c r="S68" s="140">
        <v>168</v>
      </c>
      <c r="T68" s="140">
        <v>92</v>
      </c>
      <c r="U68" s="140">
        <v>11</v>
      </c>
      <c r="V68" s="140">
        <v>5</v>
      </c>
      <c r="W68" s="140">
        <v>51</v>
      </c>
      <c r="X68" s="140">
        <v>21</v>
      </c>
      <c r="Y68" s="139">
        <f t="shared" si="27"/>
        <v>471</v>
      </c>
      <c r="Z68" s="139">
        <f t="shared" si="27"/>
        <v>237</v>
      </c>
      <c r="AA68" s="82" t="s">
        <v>104</v>
      </c>
      <c r="AB68" s="140">
        <v>51</v>
      </c>
      <c r="AC68" s="140">
        <v>47</v>
      </c>
      <c r="AD68" s="140">
        <v>48</v>
      </c>
      <c r="AE68" s="140">
        <v>39</v>
      </c>
      <c r="AF68" s="82">
        <v>28</v>
      </c>
      <c r="AG68" s="140">
        <f t="shared" si="28"/>
        <v>213</v>
      </c>
      <c r="AH68" s="140">
        <v>101</v>
      </c>
      <c r="AI68" s="140">
        <v>23</v>
      </c>
      <c r="AJ68" s="140">
        <f t="shared" si="29"/>
        <v>124</v>
      </c>
      <c r="AK68" s="140"/>
      <c r="AL68" s="140"/>
      <c r="AM68" s="140"/>
      <c r="AN68" s="140"/>
      <c r="AO68" s="140">
        <v>121</v>
      </c>
      <c r="AP68" s="140">
        <v>3</v>
      </c>
      <c r="AQ68" s="82">
        <f t="shared" si="30"/>
        <v>73</v>
      </c>
      <c r="AR68" s="107">
        <v>48</v>
      </c>
      <c r="AS68" s="107">
        <v>25</v>
      </c>
      <c r="AU68" s="99">
        <v>0</v>
      </c>
    </row>
    <row r="69" spans="1:47" ht="15" customHeight="1">
      <c r="A69" s="82" t="s">
        <v>105</v>
      </c>
      <c r="B69" s="140">
        <v>4937</v>
      </c>
      <c r="C69" s="140">
        <v>2422</v>
      </c>
      <c r="D69" s="140">
        <v>3547</v>
      </c>
      <c r="E69" s="140">
        <v>1680</v>
      </c>
      <c r="F69" s="140">
        <v>2172</v>
      </c>
      <c r="G69" s="140">
        <v>1063</v>
      </c>
      <c r="H69" s="140">
        <v>1193</v>
      </c>
      <c r="I69" s="140">
        <v>628</v>
      </c>
      <c r="J69" s="140">
        <v>914</v>
      </c>
      <c r="K69" s="140">
        <v>508</v>
      </c>
      <c r="L69" s="139">
        <f t="shared" si="26"/>
        <v>12763</v>
      </c>
      <c r="M69" s="139">
        <f t="shared" si="26"/>
        <v>6301</v>
      </c>
      <c r="N69" s="82" t="s">
        <v>105</v>
      </c>
      <c r="O69" s="140">
        <v>227</v>
      </c>
      <c r="P69" s="140">
        <v>95</v>
      </c>
      <c r="Q69" s="140">
        <v>666</v>
      </c>
      <c r="R69" s="140">
        <v>312</v>
      </c>
      <c r="S69" s="140">
        <v>449</v>
      </c>
      <c r="T69" s="140">
        <v>225</v>
      </c>
      <c r="U69" s="140">
        <v>34</v>
      </c>
      <c r="V69" s="140">
        <v>8</v>
      </c>
      <c r="W69" s="140">
        <v>103</v>
      </c>
      <c r="X69" s="140">
        <v>52</v>
      </c>
      <c r="Y69" s="139">
        <f t="shared" si="27"/>
        <v>1479</v>
      </c>
      <c r="Z69" s="139">
        <f t="shared" si="27"/>
        <v>692</v>
      </c>
      <c r="AA69" s="82" t="s">
        <v>105</v>
      </c>
      <c r="AB69" s="140">
        <v>115</v>
      </c>
      <c r="AC69" s="140">
        <v>99</v>
      </c>
      <c r="AD69" s="140">
        <v>98</v>
      </c>
      <c r="AE69" s="140">
        <v>68</v>
      </c>
      <c r="AF69" s="82">
        <v>62</v>
      </c>
      <c r="AG69" s="140">
        <f t="shared" si="28"/>
        <v>442</v>
      </c>
      <c r="AH69" s="140">
        <v>205</v>
      </c>
      <c r="AI69" s="140">
        <v>34</v>
      </c>
      <c r="AJ69" s="140">
        <f t="shared" si="29"/>
        <v>239</v>
      </c>
      <c r="AK69" s="140"/>
      <c r="AL69" s="140"/>
      <c r="AM69" s="140"/>
      <c r="AN69" s="140"/>
      <c r="AO69" s="140">
        <v>235</v>
      </c>
      <c r="AP69" s="140">
        <v>12</v>
      </c>
      <c r="AQ69" s="82">
        <f t="shared" si="30"/>
        <v>97</v>
      </c>
      <c r="AR69" s="107">
        <v>95</v>
      </c>
      <c r="AS69" s="107">
        <v>2</v>
      </c>
      <c r="AU69" s="99">
        <v>0</v>
      </c>
    </row>
    <row r="70" spans="1:47" ht="15" customHeight="1">
      <c r="A70" s="82" t="s">
        <v>106</v>
      </c>
      <c r="B70" s="140">
        <v>2528</v>
      </c>
      <c r="C70" s="140">
        <v>1241</v>
      </c>
      <c r="D70" s="140">
        <v>1872</v>
      </c>
      <c r="E70" s="140">
        <v>965</v>
      </c>
      <c r="F70" s="140">
        <v>1283</v>
      </c>
      <c r="G70" s="140">
        <v>629</v>
      </c>
      <c r="H70" s="140">
        <v>969</v>
      </c>
      <c r="I70" s="140">
        <v>448</v>
      </c>
      <c r="J70" s="140">
        <v>736</v>
      </c>
      <c r="K70" s="140">
        <v>365</v>
      </c>
      <c r="L70" s="139">
        <f aca="true" t="shared" si="31" ref="L70:M73">+B70+D70+F70+H70+J70</f>
        <v>7388</v>
      </c>
      <c r="M70" s="139">
        <f t="shared" si="31"/>
        <v>3648</v>
      </c>
      <c r="N70" s="82" t="s">
        <v>106</v>
      </c>
      <c r="O70" s="140">
        <v>75</v>
      </c>
      <c r="P70" s="140">
        <v>36</v>
      </c>
      <c r="Q70" s="140">
        <v>309</v>
      </c>
      <c r="R70" s="140">
        <v>153</v>
      </c>
      <c r="S70" s="140">
        <v>170</v>
      </c>
      <c r="T70" s="140">
        <v>79</v>
      </c>
      <c r="U70" s="140">
        <v>35</v>
      </c>
      <c r="V70" s="140">
        <v>17</v>
      </c>
      <c r="W70" s="140">
        <v>67</v>
      </c>
      <c r="X70" s="140">
        <v>33</v>
      </c>
      <c r="Y70" s="139">
        <f t="shared" si="27"/>
        <v>656</v>
      </c>
      <c r="Z70" s="139">
        <f t="shared" si="27"/>
        <v>318</v>
      </c>
      <c r="AA70" s="82" t="s">
        <v>106</v>
      </c>
      <c r="AB70" s="140">
        <v>84</v>
      </c>
      <c r="AC70" s="140">
        <v>84</v>
      </c>
      <c r="AD70" s="140">
        <v>79</v>
      </c>
      <c r="AE70" s="140">
        <v>60</v>
      </c>
      <c r="AF70" s="82">
        <v>49</v>
      </c>
      <c r="AG70" s="140">
        <f t="shared" si="28"/>
        <v>356</v>
      </c>
      <c r="AH70" s="140">
        <v>169</v>
      </c>
      <c r="AI70" s="140">
        <v>21</v>
      </c>
      <c r="AJ70" s="140">
        <f t="shared" si="29"/>
        <v>190</v>
      </c>
      <c r="AK70" s="140"/>
      <c r="AL70" s="140"/>
      <c r="AM70" s="140"/>
      <c r="AN70" s="140"/>
      <c r="AO70" s="140">
        <v>179</v>
      </c>
      <c r="AP70" s="140">
        <v>15</v>
      </c>
      <c r="AQ70" s="82">
        <f t="shared" si="30"/>
        <v>84</v>
      </c>
      <c r="AR70" s="107">
        <v>80</v>
      </c>
      <c r="AS70" s="107">
        <v>4</v>
      </c>
      <c r="AU70" s="99">
        <v>0</v>
      </c>
    </row>
    <row r="71" spans="1:47" ht="15" customHeight="1">
      <c r="A71" s="82" t="s">
        <v>108</v>
      </c>
      <c r="B71" s="140">
        <v>1490</v>
      </c>
      <c r="C71" s="140">
        <v>685</v>
      </c>
      <c r="D71" s="140">
        <v>1108</v>
      </c>
      <c r="E71" s="140">
        <v>526</v>
      </c>
      <c r="F71" s="140">
        <v>1087</v>
      </c>
      <c r="G71" s="140">
        <v>516</v>
      </c>
      <c r="H71" s="140">
        <v>901</v>
      </c>
      <c r="I71" s="140">
        <v>421</v>
      </c>
      <c r="J71" s="140">
        <v>698</v>
      </c>
      <c r="K71" s="140">
        <v>328</v>
      </c>
      <c r="L71" s="139">
        <f t="shared" si="31"/>
        <v>5284</v>
      </c>
      <c r="M71" s="139">
        <f t="shared" si="31"/>
        <v>2476</v>
      </c>
      <c r="N71" s="82" t="s">
        <v>108</v>
      </c>
      <c r="O71" s="140">
        <v>86</v>
      </c>
      <c r="P71" s="140">
        <v>38</v>
      </c>
      <c r="Q71" s="140">
        <v>238</v>
      </c>
      <c r="R71" s="140">
        <v>105</v>
      </c>
      <c r="S71" s="140">
        <v>236</v>
      </c>
      <c r="T71" s="140">
        <v>91</v>
      </c>
      <c r="U71" s="140">
        <v>10</v>
      </c>
      <c r="V71" s="140">
        <v>4</v>
      </c>
      <c r="W71" s="140">
        <v>120</v>
      </c>
      <c r="X71" s="140">
        <v>57</v>
      </c>
      <c r="Y71" s="139">
        <f t="shared" si="27"/>
        <v>690</v>
      </c>
      <c r="Z71" s="139">
        <f t="shared" si="27"/>
        <v>295</v>
      </c>
      <c r="AA71" s="82" t="s">
        <v>108</v>
      </c>
      <c r="AB71" s="140">
        <v>56</v>
      </c>
      <c r="AC71" s="140">
        <v>55</v>
      </c>
      <c r="AD71" s="140">
        <v>56</v>
      </c>
      <c r="AE71" s="140">
        <v>54</v>
      </c>
      <c r="AF71" s="82">
        <v>50</v>
      </c>
      <c r="AG71" s="140">
        <f t="shared" si="28"/>
        <v>271</v>
      </c>
      <c r="AH71" s="140">
        <v>158</v>
      </c>
      <c r="AI71" s="140">
        <v>12</v>
      </c>
      <c r="AJ71" s="140">
        <f t="shared" si="29"/>
        <v>170</v>
      </c>
      <c r="AK71" s="140"/>
      <c r="AL71" s="140"/>
      <c r="AM71" s="140"/>
      <c r="AN71" s="140"/>
      <c r="AO71" s="140">
        <v>152</v>
      </c>
      <c r="AP71" s="140">
        <v>6</v>
      </c>
      <c r="AQ71" s="82">
        <f t="shared" si="30"/>
        <v>60</v>
      </c>
      <c r="AR71" s="107">
        <v>54</v>
      </c>
      <c r="AS71" s="107">
        <v>6</v>
      </c>
      <c r="AU71" s="99">
        <v>0</v>
      </c>
    </row>
    <row r="72" spans="1:45" ht="15" customHeight="1">
      <c r="A72" s="82" t="s">
        <v>408</v>
      </c>
      <c r="B72" s="140">
        <v>2268</v>
      </c>
      <c r="C72" s="140">
        <v>1129</v>
      </c>
      <c r="D72" s="140">
        <v>1930</v>
      </c>
      <c r="E72" s="140">
        <v>953</v>
      </c>
      <c r="F72" s="140">
        <v>1746</v>
      </c>
      <c r="G72" s="140">
        <v>873</v>
      </c>
      <c r="H72" s="140">
        <v>1518</v>
      </c>
      <c r="I72" s="140">
        <v>775</v>
      </c>
      <c r="J72" s="140">
        <v>1343</v>
      </c>
      <c r="K72" s="140">
        <v>680</v>
      </c>
      <c r="L72" s="139">
        <f>+B72+D72+F72+H72+J72</f>
        <v>8805</v>
      </c>
      <c r="M72" s="139">
        <f>+C72+E72+G72+I72+K72</f>
        <v>4410</v>
      </c>
      <c r="N72" s="82" t="s">
        <v>431</v>
      </c>
      <c r="O72" s="140">
        <v>136</v>
      </c>
      <c r="P72" s="140">
        <v>62</v>
      </c>
      <c r="Q72" s="140">
        <v>140</v>
      </c>
      <c r="R72" s="140">
        <v>55</v>
      </c>
      <c r="S72" s="140">
        <v>156</v>
      </c>
      <c r="T72" s="140">
        <v>66</v>
      </c>
      <c r="U72" s="140">
        <v>132</v>
      </c>
      <c r="V72" s="140">
        <v>66</v>
      </c>
      <c r="W72" s="140">
        <v>79</v>
      </c>
      <c r="X72" s="140">
        <v>44</v>
      </c>
      <c r="Y72" s="139">
        <f>+O72+Q72+S72+U72+W72</f>
        <v>643</v>
      </c>
      <c r="Z72" s="139">
        <f>+P72+R72+T72+V72+X72</f>
        <v>293</v>
      </c>
      <c r="AA72" s="82" t="s">
        <v>431</v>
      </c>
      <c r="AB72" s="140">
        <v>64</v>
      </c>
      <c r="AC72" s="140">
        <v>59</v>
      </c>
      <c r="AD72" s="140">
        <v>55</v>
      </c>
      <c r="AE72" s="140">
        <v>46</v>
      </c>
      <c r="AF72" s="82">
        <v>45</v>
      </c>
      <c r="AG72" s="140">
        <f>SUM(AB72:AF72)</f>
        <v>269</v>
      </c>
      <c r="AH72" s="140">
        <v>213</v>
      </c>
      <c r="AI72" s="140">
        <v>42</v>
      </c>
      <c r="AJ72" s="140">
        <f>+AH72+AI72</f>
        <v>255</v>
      </c>
      <c r="AK72" s="140"/>
      <c r="AL72" s="140"/>
      <c r="AM72" s="140"/>
      <c r="AN72" s="140"/>
      <c r="AO72" s="140">
        <v>268</v>
      </c>
      <c r="AP72" s="140">
        <v>41</v>
      </c>
      <c r="AQ72" s="82">
        <f>AR72+AS72</f>
        <v>47</v>
      </c>
      <c r="AR72" s="107">
        <v>47</v>
      </c>
      <c r="AS72" s="107"/>
    </row>
    <row r="73" spans="1:45" ht="15" customHeight="1">
      <c r="A73" s="82" t="s">
        <v>109</v>
      </c>
      <c r="B73" s="140">
        <v>376</v>
      </c>
      <c r="C73" s="140">
        <v>185</v>
      </c>
      <c r="D73" s="140">
        <v>349</v>
      </c>
      <c r="E73" s="140">
        <v>187</v>
      </c>
      <c r="F73" s="140">
        <v>483</v>
      </c>
      <c r="G73" s="140">
        <v>247</v>
      </c>
      <c r="H73" s="140">
        <v>321</v>
      </c>
      <c r="I73" s="140">
        <v>171</v>
      </c>
      <c r="J73" s="140">
        <v>303</v>
      </c>
      <c r="K73" s="140">
        <v>162</v>
      </c>
      <c r="L73" s="139">
        <f t="shared" si="31"/>
        <v>1832</v>
      </c>
      <c r="M73" s="139">
        <f t="shared" si="31"/>
        <v>952</v>
      </c>
      <c r="N73" s="82" t="s">
        <v>109</v>
      </c>
      <c r="O73" s="140">
        <v>27</v>
      </c>
      <c r="P73" s="140">
        <v>12</v>
      </c>
      <c r="Q73" s="140">
        <v>34</v>
      </c>
      <c r="R73" s="140">
        <v>18</v>
      </c>
      <c r="S73" s="140">
        <v>43</v>
      </c>
      <c r="T73" s="140">
        <v>25</v>
      </c>
      <c r="U73" s="140">
        <v>43</v>
      </c>
      <c r="V73" s="140">
        <v>17</v>
      </c>
      <c r="W73" s="140">
        <v>2</v>
      </c>
      <c r="X73" s="140">
        <v>2</v>
      </c>
      <c r="Y73" s="139">
        <f t="shared" si="27"/>
        <v>149</v>
      </c>
      <c r="Z73" s="139">
        <f t="shared" si="27"/>
        <v>74</v>
      </c>
      <c r="AA73" s="82" t="s">
        <v>109</v>
      </c>
      <c r="AB73" s="140">
        <v>13</v>
      </c>
      <c r="AC73" s="140">
        <v>13</v>
      </c>
      <c r="AD73" s="140">
        <v>15</v>
      </c>
      <c r="AE73" s="140">
        <v>11</v>
      </c>
      <c r="AF73" s="82">
        <v>11</v>
      </c>
      <c r="AG73" s="140">
        <f t="shared" si="28"/>
        <v>63</v>
      </c>
      <c r="AH73" s="140">
        <v>68</v>
      </c>
      <c r="AI73" s="140">
        <v>9</v>
      </c>
      <c r="AJ73" s="140">
        <f t="shared" si="29"/>
        <v>77</v>
      </c>
      <c r="AK73" s="140"/>
      <c r="AL73" s="140"/>
      <c r="AM73" s="140"/>
      <c r="AN73" s="140"/>
      <c r="AO73" s="140">
        <v>69</v>
      </c>
      <c r="AP73" s="140">
        <v>4</v>
      </c>
      <c r="AQ73" s="82">
        <f t="shared" si="30"/>
        <v>9</v>
      </c>
      <c r="AR73" s="107">
        <v>9</v>
      </c>
      <c r="AS73" s="107"/>
    </row>
    <row r="74" spans="1:47" ht="15" customHeight="1">
      <c r="A74" s="82" t="s">
        <v>111</v>
      </c>
      <c r="B74" s="140">
        <v>10932</v>
      </c>
      <c r="C74" s="140">
        <v>5349</v>
      </c>
      <c r="D74" s="140">
        <v>6657</v>
      </c>
      <c r="E74" s="140">
        <v>3320</v>
      </c>
      <c r="F74" s="140">
        <v>4766</v>
      </c>
      <c r="G74" s="140">
        <v>2410</v>
      </c>
      <c r="H74" s="140">
        <v>2847</v>
      </c>
      <c r="I74" s="140">
        <v>1502</v>
      </c>
      <c r="J74" s="140">
        <v>2025</v>
      </c>
      <c r="K74" s="140">
        <v>1126</v>
      </c>
      <c r="L74" s="139">
        <f aca="true" t="shared" si="32" ref="L74:L86">+B74+D74+F74+H74+J74</f>
        <v>27227</v>
      </c>
      <c r="M74" s="139">
        <f aca="true" t="shared" si="33" ref="M74:M86">+C74+E74+G74+I74+K74</f>
        <v>13707</v>
      </c>
      <c r="N74" s="82" t="s">
        <v>111</v>
      </c>
      <c r="O74" s="140">
        <v>2463</v>
      </c>
      <c r="P74" s="140">
        <v>1123</v>
      </c>
      <c r="Q74" s="140">
        <v>1403</v>
      </c>
      <c r="R74" s="140">
        <v>646</v>
      </c>
      <c r="S74" s="140">
        <v>1136</v>
      </c>
      <c r="T74" s="140">
        <v>579</v>
      </c>
      <c r="U74" s="140">
        <v>340</v>
      </c>
      <c r="V74" s="140">
        <v>168</v>
      </c>
      <c r="W74" s="140">
        <v>304</v>
      </c>
      <c r="X74" s="140">
        <v>186</v>
      </c>
      <c r="Y74" s="139">
        <f aca="true" t="shared" si="34" ref="Y74:Y86">+O74+Q74+S74+U74+W74</f>
        <v>5646</v>
      </c>
      <c r="Z74" s="139">
        <f aca="true" t="shared" si="35" ref="Z74:Z86">+P74+R74+T74+V74+X74</f>
        <v>2702</v>
      </c>
      <c r="AA74" s="82" t="s">
        <v>111</v>
      </c>
      <c r="AB74" s="140">
        <v>269</v>
      </c>
      <c r="AC74" s="140">
        <v>242</v>
      </c>
      <c r="AD74" s="140">
        <v>227</v>
      </c>
      <c r="AE74" s="140">
        <v>137</v>
      </c>
      <c r="AF74" s="82">
        <v>134</v>
      </c>
      <c r="AG74" s="140">
        <f t="shared" si="28"/>
        <v>1009</v>
      </c>
      <c r="AH74" s="140">
        <v>514</v>
      </c>
      <c r="AI74" s="140">
        <v>79</v>
      </c>
      <c r="AJ74" s="140">
        <f t="shared" si="29"/>
        <v>593</v>
      </c>
      <c r="AK74" s="140"/>
      <c r="AL74" s="140"/>
      <c r="AM74" s="140"/>
      <c r="AN74" s="140"/>
      <c r="AO74" s="140">
        <v>550</v>
      </c>
      <c r="AP74" s="140">
        <v>18</v>
      </c>
      <c r="AQ74" s="82">
        <f t="shared" si="30"/>
        <v>245</v>
      </c>
      <c r="AR74" s="107">
        <v>239</v>
      </c>
      <c r="AS74" s="107">
        <v>6</v>
      </c>
      <c r="AU74" s="99">
        <v>0</v>
      </c>
    </row>
    <row r="75" spans="1:47" s="482" customFormat="1" ht="15" customHeight="1">
      <c r="A75" s="479" t="s">
        <v>112</v>
      </c>
      <c r="B75" s="480">
        <v>271</v>
      </c>
      <c r="C75" s="480">
        <v>157</v>
      </c>
      <c r="D75" s="480">
        <v>141</v>
      </c>
      <c r="E75" s="480">
        <v>58</v>
      </c>
      <c r="F75" s="480">
        <v>61</v>
      </c>
      <c r="G75" s="480">
        <v>23</v>
      </c>
      <c r="H75" s="480">
        <v>28</v>
      </c>
      <c r="I75" s="480">
        <v>9</v>
      </c>
      <c r="J75" s="480">
        <v>0</v>
      </c>
      <c r="K75" s="480">
        <v>0</v>
      </c>
      <c r="L75" s="244">
        <f t="shared" si="32"/>
        <v>501</v>
      </c>
      <c r="M75" s="244">
        <f t="shared" si="33"/>
        <v>247</v>
      </c>
      <c r="N75" s="479" t="s">
        <v>112</v>
      </c>
      <c r="O75" s="480">
        <v>60</v>
      </c>
      <c r="P75" s="480">
        <v>36</v>
      </c>
      <c r="Q75" s="480">
        <v>45</v>
      </c>
      <c r="R75" s="480">
        <v>13</v>
      </c>
      <c r="S75" s="480">
        <v>11</v>
      </c>
      <c r="T75" s="480">
        <v>2</v>
      </c>
      <c r="U75" s="480">
        <v>0</v>
      </c>
      <c r="V75" s="480">
        <v>0</v>
      </c>
      <c r="W75" s="480">
        <v>0</v>
      </c>
      <c r="X75" s="480">
        <v>0</v>
      </c>
      <c r="Y75" s="244">
        <f t="shared" si="34"/>
        <v>116</v>
      </c>
      <c r="Z75" s="244">
        <f t="shared" si="35"/>
        <v>51</v>
      </c>
      <c r="AA75" s="479" t="s">
        <v>112</v>
      </c>
      <c r="AB75" s="480">
        <v>9</v>
      </c>
      <c r="AC75" s="480">
        <v>7</v>
      </c>
      <c r="AD75" s="480">
        <v>5</v>
      </c>
      <c r="AE75" s="480">
        <v>2</v>
      </c>
      <c r="AF75" s="479">
        <v>0</v>
      </c>
      <c r="AG75" s="480">
        <f t="shared" si="28"/>
        <v>23</v>
      </c>
      <c r="AH75" s="480">
        <v>14</v>
      </c>
      <c r="AI75" s="480">
        <v>0</v>
      </c>
      <c r="AJ75" s="480">
        <f t="shared" si="29"/>
        <v>14</v>
      </c>
      <c r="AK75" s="480"/>
      <c r="AL75" s="480"/>
      <c r="AM75" s="480"/>
      <c r="AN75" s="480"/>
      <c r="AO75" s="480">
        <v>15</v>
      </c>
      <c r="AP75" s="480">
        <v>1</v>
      </c>
      <c r="AQ75" s="479">
        <f t="shared" si="30"/>
        <v>8</v>
      </c>
      <c r="AR75" s="481">
        <v>8</v>
      </c>
      <c r="AS75" s="481"/>
      <c r="AU75" s="99">
        <v>0</v>
      </c>
    </row>
    <row r="76" spans="1:47" ht="15" customHeight="1">
      <c r="A76" s="82" t="s">
        <v>113</v>
      </c>
      <c r="B76" s="140">
        <v>1120</v>
      </c>
      <c r="C76" s="140">
        <v>557</v>
      </c>
      <c r="D76" s="140">
        <v>529</v>
      </c>
      <c r="E76" s="140">
        <v>249</v>
      </c>
      <c r="F76" s="140">
        <v>311</v>
      </c>
      <c r="G76" s="140">
        <v>140</v>
      </c>
      <c r="H76" s="140">
        <v>223</v>
      </c>
      <c r="I76" s="140">
        <v>106</v>
      </c>
      <c r="J76" s="140">
        <v>157</v>
      </c>
      <c r="K76" s="140">
        <v>85</v>
      </c>
      <c r="L76" s="139">
        <f t="shared" si="32"/>
        <v>2340</v>
      </c>
      <c r="M76" s="139">
        <f t="shared" si="33"/>
        <v>1137</v>
      </c>
      <c r="N76" s="82" t="s">
        <v>113</v>
      </c>
      <c r="O76" s="140">
        <v>0</v>
      </c>
      <c r="P76" s="140">
        <v>0</v>
      </c>
      <c r="Q76" s="140">
        <v>72</v>
      </c>
      <c r="R76" s="140">
        <v>34</v>
      </c>
      <c r="S76" s="140">
        <v>62</v>
      </c>
      <c r="T76" s="140">
        <v>25</v>
      </c>
      <c r="U76" s="140">
        <v>16</v>
      </c>
      <c r="V76" s="140">
        <v>9</v>
      </c>
      <c r="W76" s="140">
        <v>27</v>
      </c>
      <c r="X76" s="140">
        <v>15</v>
      </c>
      <c r="Y76" s="139">
        <f t="shared" si="34"/>
        <v>177</v>
      </c>
      <c r="Z76" s="139">
        <f t="shared" si="35"/>
        <v>83</v>
      </c>
      <c r="AA76" s="82" t="s">
        <v>113</v>
      </c>
      <c r="AB76" s="140">
        <v>25</v>
      </c>
      <c r="AC76" s="140">
        <v>23</v>
      </c>
      <c r="AD76" s="140">
        <v>21</v>
      </c>
      <c r="AE76" s="140">
        <v>15</v>
      </c>
      <c r="AF76" s="82">
        <v>11</v>
      </c>
      <c r="AG76" s="140">
        <f t="shared" si="28"/>
        <v>95</v>
      </c>
      <c r="AH76" s="140">
        <v>42</v>
      </c>
      <c r="AI76" s="140">
        <v>7</v>
      </c>
      <c r="AJ76" s="140">
        <f t="shared" si="29"/>
        <v>49</v>
      </c>
      <c r="AK76" s="140"/>
      <c r="AL76" s="140"/>
      <c r="AM76" s="140"/>
      <c r="AN76" s="140"/>
      <c r="AO76" s="140">
        <v>44</v>
      </c>
      <c r="AP76" s="140">
        <v>2</v>
      </c>
      <c r="AQ76" s="82">
        <f t="shared" si="30"/>
        <v>24</v>
      </c>
      <c r="AR76" s="107">
        <v>24</v>
      </c>
      <c r="AS76" s="107"/>
      <c r="AU76" s="99">
        <v>0</v>
      </c>
    </row>
    <row r="77" spans="1:47" ht="15" customHeight="1">
      <c r="A77" s="82" t="s">
        <v>114</v>
      </c>
      <c r="B77" s="140">
        <v>1363</v>
      </c>
      <c r="C77" s="140">
        <v>701</v>
      </c>
      <c r="D77" s="140">
        <v>822</v>
      </c>
      <c r="E77" s="140">
        <v>446</v>
      </c>
      <c r="F77" s="140">
        <v>854</v>
      </c>
      <c r="G77" s="140">
        <v>443</v>
      </c>
      <c r="H77" s="140">
        <v>444</v>
      </c>
      <c r="I77" s="140">
        <v>225</v>
      </c>
      <c r="J77" s="140">
        <v>368</v>
      </c>
      <c r="K77" s="140">
        <v>183</v>
      </c>
      <c r="L77" s="139">
        <f t="shared" si="32"/>
        <v>3851</v>
      </c>
      <c r="M77" s="139">
        <f t="shared" si="33"/>
        <v>1998</v>
      </c>
      <c r="N77" s="82" t="s">
        <v>114</v>
      </c>
      <c r="O77" s="140">
        <v>189</v>
      </c>
      <c r="P77" s="140">
        <v>81</v>
      </c>
      <c r="Q77" s="140">
        <v>110</v>
      </c>
      <c r="R77" s="140">
        <v>62</v>
      </c>
      <c r="S77" s="140">
        <v>111</v>
      </c>
      <c r="T77" s="140">
        <v>56</v>
      </c>
      <c r="U77" s="140">
        <v>55</v>
      </c>
      <c r="V77" s="140">
        <v>26</v>
      </c>
      <c r="W77" s="140">
        <v>25</v>
      </c>
      <c r="X77" s="140">
        <v>11</v>
      </c>
      <c r="Y77" s="139">
        <f t="shared" si="34"/>
        <v>490</v>
      </c>
      <c r="Z77" s="139">
        <f t="shared" si="35"/>
        <v>236</v>
      </c>
      <c r="AA77" s="82" t="s">
        <v>114</v>
      </c>
      <c r="AB77" s="140">
        <v>33</v>
      </c>
      <c r="AC77" s="140">
        <v>26</v>
      </c>
      <c r="AD77" s="140">
        <v>27</v>
      </c>
      <c r="AE77" s="140">
        <v>20</v>
      </c>
      <c r="AF77" s="82">
        <v>17</v>
      </c>
      <c r="AG77" s="140">
        <f t="shared" si="28"/>
        <v>123</v>
      </c>
      <c r="AH77" s="140">
        <v>112</v>
      </c>
      <c r="AI77" s="140">
        <v>5</v>
      </c>
      <c r="AJ77" s="140">
        <f t="shared" si="29"/>
        <v>117</v>
      </c>
      <c r="AK77" s="140"/>
      <c r="AL77" s="140"/>
      <c r="AM77" s="140"/>
      <c r="AN77" s="140"/>
      <c r="AO77" s="140">
        <v>102</v>
      </c>
      <c r="AP77" s="140">
        <v>6</v>
      </c>
      <c r="AQ77" s="82">
        <f t="shared" si="30"/>
        <v>21</v>
      </c>
      <c r="AR77" s="107">
        <v>20</v>
      </c>
      <c r="AS77" s="107">
        <v>1</v>
      </c>
      <c r="AU77" s="99">
        <v>0</v>
      </c>
    </row>
    <row r="78" spans="1:47" ht="15" customHeight="1">
      <c r="A78" s="82" t="s">
        <v>115</v>
      </c>
      <c r="B78" s="140">
        <v>740</v>
      </c>
      <c r="C78" s="140">
        <v>348</v>
      </c>
      <c r="D78" s="140">
        <v>323</v>
      </c>
      <c r="E78" s="140">
        <v>174</v>
      </c>
      <c r="F78" s="140">
        <v>173</v>
      </c>
      <c r="G78" s="140">
        <v>94</v>
      </c>
      <c r="H78" s="140">
        <v>98</v>
      </c>
      <c r="I78" s="140">
        <v>45</v>
      </c>
      <c r="J78" s="140">
        <v>52</v>
      </c>
      <c r="K78" s="140">
        <v>27</v>
      </c>
      <c r="L78" s="139">
        <f t="shared" si="32"/>
        <v>1386</v>
      </c>
      <c r="M78" s="139">
        <f t="shared" si="33"/>
        <v>688</v>
      </c>
      <c r="N78" s="82" t="s">
        <v>115</v>
      </c>
      <c r="O78" s="140">
        <v>4</v>
      </c>
      <c r="P78" s="140">
        <v>1</v>
      </c>
      <c r="Q78" s="140">
        <v>57</v>
      </c>
      <c r="R78" s="140">
        <v>29</v>
      </c>
      <c r="S78" s="140">
        <v>41</v>
      </c>
      <c r="T78" s="140">
        <v>21</v>
      </c>
      <c r="U78" s="140">
        <v>7</v>
      </c>
      <c r="V78" s="140">
        <v>2</v>
      </c>
      <c r="W78" s="140">
        <v>18</v>
      </c>
      <c r="X78" s="140">
        <v>12</v>
      </c>
      <c r="Y78" s="139">
        <f t="shared" si="34"/>
        <v>127</v>
      </c>
      <c r="Z78" s="139">
        <f t="shared" si="35"/>
        <v>65</v>
      </c>
      <c r="AA78" s="82" t="s">
        <v>115</v>
      </c>
      <c r="AB78" s="140">
        <v>20</v>
      </c>
      <c r="AC78" s="140">
        <v>18</v>
      </c>
      <c r="AD78" s="140">
        <v>15</v>
      </c>
      <c r="AE78" s="140">
        <v>7</v>
      </c>
      <c r="AF78" s="82">
        <v>7</v>
      </c>
      <c r="AG78" s="140">
        <f t="shared" si="28"/>
        <v>67</v>
      </c>
      <c r="AH78" s="140">
        <v>26</v>
      </c>
      <c r="AI78" s="140">
        <v>8</v>
      </c>
      <c r="AJ78" s="140">
        <f t="shared" si="29"/>
        <v>34</v>
      </c>
      <c r="AK78" s="140"/>
      <c r="AL78" s="140"/>
      <c r="AM78" s="140"/>
      <c r="AN78" s="140"/>
      <c r="AO78" s="140">
        <v>50</v>
      </c>
      <c r="AP78" s="140">
        <v>3</v>
      </c>
      <c r="AQ78" s="82">
        <f t="shared" si="30"/>
        <v>20</v>
      </c>
      <c r="AR78" s="107">
        <v>19</v>
      </c>
      <c r="AS78" s="107">
        <v>1</v>
      </c>
      <c r="AU78" s="99">
        <v>0</v>
      </c>
    </row>
    <row r="79" spans="1:47" ht="15" customHeight="1">
      <c r="A79" s="82" t="s">
        <v>116</v>
      </c>
      <c r="B79" s="140">
        <v>543</v>
      </c>
      <c r="C79" s="140">
        <v>240</v>
      </c>
      <c r="D79" s="140">
        <v>341</v>
      </c>
      <c r="E79" s="140">
        <v>174</v>
      </c>
      <c r="F79" s="140">
        <v>171</v>
      </c>
      <c r="G79" s="140">
        <v>79</v>
      </c>
      <c r="H79" s="140">
        <v>150</v>
      </c>
      <c r="I79" s="140">
        <v>78</v>
      </c>
      <c r="J79" s="140">
        <v>99</v>
      </c>
      <c r="K79" s="140">
        <v>45</v>
      </c>
      <c r="L79" s="139">
        <f t="shared" si="32"/>
        <v>1304</v>
      </c>
      <c r="M79" s="139">
        <f t="shared" si="33"/>
        <v>616</v>
      </c>
      <c r="N79" s="82" t="s">
        <v>116</v>
      </c>
      <c r="O79" s="140">
        <v>113</v>
      </c>
      <c r="P79" s="140">
        <v>50</v>
      </c>
      <c r="Q79" s="140">
        <v>70</v>
      </c>
      <c r="R79" s="140">
        <v>40</v>
      </c>
      <c r="S79" s="140">
        <v>12</v>
      </c>
      <c r="T79" s="140">
        <v>7</v>
      </c>
      <c r="U79" s="140">
        <v>14</v>
      </c>
      <c r="V79" s="140">
        <v>11</v>
      </c>
      <c r="W79" s="140">
        <v>37</v>
      </c>
      <c r="X79" s="140">
        <v>18</v>
      </c>
      <c r="Y79" s="139">
        <f t="shared" si="34"/>
        <v>246</v>
      </c>
      <c r="Z79" s="139">
        <f t="shared" si="35"/>
        <v>126</v>
      </c>
      <c r="AA79" s="82" t="s">
        <v>116</v>
      </c>
      <c r="AB79" s="140">
        <v>13</v>
      </c>
      <c r="AC79" s="140">
        <v>12</v>
      </c>
      <c r="AD79" s="140">
        <v>11</v>
      </c>
      <c r="AE79" s="140">
        <v>9</v>
      </c>
      <c r="AF79" s="82">
        <v>6</v>
      </c>
      <c r="AG79" s="140">
        <f t="shared" si="28"/>
        <v>51</v>
      </c>
      <c r="AH79" s="140">
        <v>24</v>
      </c>
      <c r="AI79" s="140">
        <v>9</v>
      </c>
      <c r="AJ79" s="140">
        <f t="shared" si="29"/>
        <v>33</v>
      </c>
      <c r="AK79" s="140"/>
      <c r="AL79" s="140"/>
      <c r="AM79" s="140"/>
      <c r="AN79" s="140"/>
      <c r="AO79" s="140">
        <v>34</v>
      </c>
      <c r="AP79" s="140">
        <v>0</v>
      </c>
      <c r="AQ79" s="82">
        <f t="shared" si="30"/>
        <v>12</v>
      </c>
      <c r="AR79" s="107">
        <v>12</v>
      </c>
      <c r="AS79" s="107"/>
      <c r="AU79" s="99">
        <v>0</v>
      </c>
    </row>
    <row r="80" spans="1:47" ht="15" customHeight="1">
      <c r="A80" s="82" t="s">
        <v>117</v>
      </c>
      <c r="B80" s="140">
        <v>137</v>
      </c>
      <c r="C80" s="140">
        <v>81</v>
      </c>
      <c r="D80" s="140">
        <v>167</v>
      </c>
      <c r="E80" s="140">
        <v>90</v>
      </c>
      <c r="F80" s="140">
        <v>97</v>
      </c>
      <c r="G80" s="140">
        <v>40</v>
      </c>
      <c r="H80" s="140">
        <v>53</v>
      </c>
      <c r="I80" s="140">
        <v>32</v>
      </c>
      <c r="J80" s="140">
        <v>39</v>
      </c>
      <c r="K80" s="140">
        <v>21</v>
      </c>
      <c r="L80" s="139">
        <f t="shared" si="32"/>
        <v>493</v>
      </c>
      <c r="M80" s="139">
        <f t="shared" si="33"/>
        <v>264</v>
      </c>
      <c r="N80" s="82" t="s">
        <v>117</v>
      </c>
      <c r="O80" s="140">
        <v>25</v>
      </c>
      <c r="P80" s="140">
        <v>12</v>
      </c>
      <c r="Q80" s="140">
        <v>32</v>
      </c>
      <c r="R80" s="140">
        <v>18</v>
      </c>
      <c r="S80" s="140">
        <v>24</v>
      </c>
      <c r="T80" s="140">
        <v>11</v>
      </c>
      <c r="U80" s="140">
        <v>6</v>
      </c>
      <c r="V80" s="140">
        <v>4</v>
      </c>
      <c r="W80" s="140">
        <v>2</v>
      </c>
      <c r="X80" s="140">
        <v>0</v>
      </c>
      <c r="Y80" s="139">
        <f t="shared" si="34"/>
        <v>89</v>
      </c>
      <c r="Z80" s="139">
        <f t="shared" si="35"/>
        <v>45</v>
      </c>
      <c r="AA80" s="82" t="s">
        <v>117</v>
      </c>
      <c r="AB80" s="140">
        <v>5</v>
      </c>
      <c r="AC80" s="140">
        <v>5</v>
      </c>
      <c r="AD80" s="140">
        <v>5</v>
      </c>
      <c r="AE80" s="140">
        <v>5</v>
      </c>
      <c r="AF80" s="82">
        <v>4</v>
      </c>
      <c r="AG80" s="140">
        <f t="shared" si="28"/>
        <v>24</v>
      </c>
      <c r="AH80" s="140">
        <v>14</v>
      </c>
      <c r="AI80" s="140">
        <v>0</v>
      </c>
      <c r="AJ80" s="140">
        <f t="shared" si="29"/>
        <v>14</v>
      </c>
      <c r="AK80" s="140"/>
      <c r="AL80" s="140"/>
      <c r="AM80" s="140"/>
      <c r="AN80" s="140"/>
      <c r="AO80" s="140">
        <v>14</v>
      </c>
      <c r="AP80" s="140">
        <v>1</v>
      </c>
      <c r="AQ80" s="82">
        <f t="shared" si="30"/>
        <v>6</v>
      </c>
      <c r="AR80" s="107">
        <v>5</v>
      </c>
      <c r="AS80" s="107">
        <v>1</v>
      </c>
      <c r="AU80" s="99">
        <v>0</v>
      </c>
    </row>
    <row r="81" spans="1:47" ht="15" customHeight="1">
      <c r="A81" s="82" t="s">
        <v>118</v>
      </c>
      <c r="B81" s="140">
        <v>1523</v>
      </c>
      <c r="C81" s="140">
        <v>792</v>
      </c>
      <c r="D81" s="140">
        <v>940</v>
      </c>
      <c r="E81" s="140">
        <v>452</v>
      </c>
      <c r="F81" s="140">
        <v>788</v>
      </c>
      <c r="G81" s="140">
        <v>418</v>
      </c>
      <c r="H81" s="140">
        <v>639</v>
      </c>
      <c r="I81" s="140">
        <v>314</v>
      </c>
      <c r="J81" s="140">
        <v>634</v>
      </c>
      <c r="K81" s="140">
        <v>286</v>
      </c>
      <c r="L81" s="139">
        <f t="shared" si="32"/>
        <v>4524</v>
      </c>
      <c r="M81" s="139">
        <f t="shared" si="33"/>
        <v>2262</v>
      </c>
      <c r="N81" s="82" t="s">
        <v>118</v>
      </c>
      <c r="O81" s="140">
        <v>51</v>
      </c>
      <c r="P81" s="140">
        <v>26</v>
      </c>
      <c r="Q81" s="140">
        <v>99</v>
      </c>
      <c r="R81" s="140">
        <v>37</v>
      </c>
      <c r="S81" s="140">
        <v>124</v>
      </c>
      <c r="T81" s="140">
        <v>65</v>
      </c>
      <c r="U81" s="140">
        <v>8</v>
      </c>
      <c r="V81" s="140">
        <v>2</v>
      </c>
      <c r="W81" s="140">
        <v>106</v>
      </c>
      <c r="X81" s="140">
        <v>43</v>
      </c>
      <c r="Y81" s="139">
        <f t="shared" si="34"/>
        <v>388</v>
      </c>
      <c r="Z81" s="139">
        <f t="shared" si="35"/>
        <v>173</v>
      </c>
      <c r="AA81" s="82" t="s">
        <v>118</v>
      </c>
      <c r="AB81" s="140">
        <v>38</v>
      </c>
      <c r="AC81" s="140">
        <v>33</v>
      </c>
      <c r="AD81" s="140">
        <v>30</v>
      </c>
      <c r="AE81" s="140">
        <v>27</v>
      </c>
      <c r="AF81" s="82">
        <v>24</v>
      </c>
      <c r="AG81" s="140">
        <f t="shared" si="28"/>
        <v>152</v>
      </c>
      <c r="AH81" s="140">
        <v>114</v>
      </c>
      <c r="AI81" s="140">
        <v>28</v>
      </c>
      <c r="AJ81" s="140">
        <f t="shared" si="29"/>
        <v>142</v>
      </c>
      <c r="AK81" s="140"/>
      <c r="AL81" s="140"/>
      <c r="AM81" s="140"/>
      <c r="AN81" s="140"/>
      <c r="AO81" s="140">
        <v>123</v>
      </c>
      <c r="AP81" s="140">
        <v>19</v>
      </c>
      <c r="AQ81" s="82">
        <f t="shared" si="30"/>
        <v>36</v>
      </c>
      <c r="AR81" s="107">
        <v>33</v>
      </c>
      <c r="AS81" s="107">
        <v>3</v>
      </c>
      <c r="AU81" s="99">
        <v>0</v>
      </c>
    </row>
    <row r="82" spans="1:47" ht="15" customHeight="1">
      <c r="A82" s="82" t="s">
        <v>119</v>
      </c>
      <c r="B82" s="140">
        <v>948</v>
      </c>
      <c r="C82" s="140">
        <v>472</v>
      </c>
      <c r="D82" s="140">
        <v>546</v>
      </c>
      <c r="E82" s="140">
        <v>260</v>
      </c>
      <c r="F82" s="140">
        <v>368</v>
      </c>
      <c r="G82" s="140">
        <v>171</v>
      </c>
      <c r="H82" s="140">
        <v>172</v>
      </c>
      <c r="I82" s="140">
        <v>91</v>
      </c>
      <c r="J82" s="140">
        <v>167</v>
      </c>
      <c r="K82" s="140">
        <v>97</v>
      </c>
      <c r="L82" s="139">
        <f t="shared" si="32"/>
        <v>2201</v>
      </c>
      <c r="M82" s="139">
        <f t="shared" si="33"/>
        <v>1091</v>
      </c>
      <c r="N82" s="82" t="s">
        <v>119</v>
      </c>
      <c r="O82" s="140">
        <v>38</v>
      </c>
      <c r="P82" s="140">
        <v>19</v>
      </c>
      <c r="Q82" s="140">
        <v>116</v>
      </c>
      <c r="R82" s="140">
        <v>46</v>
      </c>
      <c r="S82" s="140">
        <v>82</v>
      </c>
      <c r="T82" s="140">
        <v>37</v>
      </c>
      <c r="U82" s="140">
        <v>9</v>
      </c>
      <c r="V82" s="140">
        <v>8</v>
      </c>
      <c r="W82" s="140">
        <v>19</v>
      </c>
      <c r="X82" s="140">
        <v>12</v>
      </c>
      <c r="Y82" s="139">
        <f t="shared" si="34"/>
        <v>264</v>
      </c>
      <c r="Z82" s="139">
        <f t="shared" si="35"/>
        <v>122</v>
      </c>
      <c r="AA82" s="82" t="s">
        <v>119</v>
      </c>
      <c r="AB82" s="140">
        <v>35</v>
      </c>
      <c r="AC82" s="140">
        <v>32</v>
      </c>
      <c r="AD82" s="140">
        <v>27</v>
      </c>
      <c r="AE82" s="140">
        <v>14</v>
      </c>
      <c r="AF82" s="82">
        <v>13</v>
      </c>
      <c r="AG82" s="140">
        <f t="shared" si="28"/>
        <v>121</v>
      </c>
      <c r="AH82" s="140">
        <v>57</v>
      </c>
      <c r="AI82" s="140">
        <v>10</v>
      </c>
      <c r="AJ82" s="140">
        <f t="shared" si="29"/>
        <v>67</v>
      </c>
      <c r="AK82" s="140"/>
      <c r="AL82" s="140"/>
      <c r="AM82" s="140"/>
      <c r="AN82" s="140"/>
      <c r="AO82" s="140">
        <v>64</v>
      </c>
      <c r="AP82" s="140">
        <v>1</v>
      </c>
      <c r="AQ82" s="82">
        <f t="shared" si="30"/>
        <v>34</v>
      </c>
      <c r="AR82" s="107">
        <v>34</v>
      </c>
      <c r="AS82" s="107"/>
      <c r="AU82" s="99">
        <v>0</v>
      </c>
    </row>
    <row r="83" spans="1:47" ht="15" customHeight="1">
      <c r="A83" s="82" t="s">
        <v>120</v>
      </c>
      <c r="B83" s="140">
        <v>638</v>
      </c>
      <c r="C83" s="140">
        <v>330</v>
      </c>
      <c r="D83" s="140">
        <v>546</v>
      </c>
      <c r="E83" s="140">
        <v>270</v>
      </c>
      <c r="F83" s="140">
        <v>470</v>
      </c>
      <c r="G83" s="140">
        <v>250</v>
      </c>
      <c r="H83" s="140">
        <v>438</v>
      </c>
      <c r="I83" s="140">
        <v>225</v>
      </c>
      <c r="J83" s="140">
        <v>344</v>
      </c>
      <c r="K83" s="140">
        <v>159</v>
      </c>
      <c r="L83" s="139">
        <f t="shared" si="32"/>
        <v>2436</v>
      </c>
      <c r="M83" s="139">
        <f t="shared" si="33"/>
        <v>1234</v>
      </c>
      <c r="N83" s="82" t="s">
        <v>120</v>
      </c>
      <c r="O83" s="140">
        <v>92</v>
      </c>
      <c r="P83" s="140">
        <v>55</v>
      </c>
      <c r="Q83" s="140">
        <v>84</v>
      </c>
      <c r="R83" s="140">
        <v>40</v>
      </c>
      <c r="S83" s="140">
        <v>78</v>
      </c>
      <c r="T83" s="140">
        <v>45</v>
      </c>
      <c r="U83" s="140">
        <v>84</v>
      </c>
      <c r="V83" s="140">
        <v>42</v>
      </c>
      <c r="W83" s="140">
        <v>20</v>
      </c>
      <c r="X83" s="140">
        <v>13</v>
      </c>
      <c r="Y83" s="139">
        <f t="shared" si="34"/>
        <v>358</v>
      </c>
      <c r="Z83" s="139">
        <f t="shared" si="35"/>
        <v>195</v>
      </c>
      <c r="AA83" s="82" t="s">
        <v>120</v>
      </c>
      <c r="AB83" s="140">
        <v>22</v>
      </c>
      <c r="AC83" s="140">
        <v>20</v>
      </c>
      <c r="AD83" s="140">
        <v>19</v>
      </c>
      <c r="AE83" s="140">
        <v>17</v>
      </c>
      <c r="AF83" s="82">
        <v>15</v>
      </c>
      <c r="AG83" s="140">
        <f t="shared" si="28"/>
        <v>93</v>
      </c>
      <c r="AH83" s="140">
        <v>91</v>
      </c>
      <c r="AI83" s="140">
        <v>3</v>
      </c>
      <c r="AJ83" s="140">
        <f t="shared" si="29"/>
        <v>94</v>
      </c>
      <c r="AK83" s="140"/>
      <c r="AL83" s="140"/>
      <c r="AM83" s="140"/>
      <c r="AN83" s="140"/>
      <c r="AO83" s="140">
        <v>82</v>
      </c>
      <c r="AP83" s="140">
        <v>9</v>
      </c>
      <c r="AQ83" s="82">
        <f t="shared" si="30"/>
        <v>14</v>
      </c>
      <c r="AR83" s="107">
        <v>14</v>
      </c>
      <c r="AS83" s="107"/>
      <c r="AU83" s="99">
        <v>0</v>
      </c>
    </row>
    <row r="84" spans="1:47" ht="15" customHeight="1">
      <c r="A84" s="82" t="s">
        <v>122</v>
      </c>
      <c r="B84" s="140">
        <v>404</v>
      </c>
      <c r="C84" s="140">
        <v>202</v>
      </c>
      <c r="D84" s="140">
        <v>251</v>
      </c>
      <c r="E84" s="140">
        <v>124</v>
      </c>
      <c r="F84" s="140">
        <v>242</v>
      </c>
      <c r="G84" s="140">
        <v>118</v>
      </c>
      <c r="H84" s="140">
        <v>200</v>
      </c>
      <c r="I84" s="140">
        <v>109</v>
      </c>
      <c r="J84" s="140">
        <v>200</v>
      </c>
      <c r="K84" s="140">
        <v>99</v>
      </c>
      <c r="L84" s="139">
        <f t="shared" si="32"/>
        <v>1297</v>
      </c>
      <c r="M84" s="139">
        <f t="shared" si="33"/>
        <v>652</v>
      </c>
      <c r="N84" s="82" t="s">
        <v>122</v>
      </c>
      <c r="O84" s="140">
        <v>41</v>
      </c>
      <c r="P84" s="140">
        <v>21</v>
      </c>
      <c r="Q84" s="140">
        <v>48</v>
      </c>
      <c r="R84" s="140">
        <v>21</v>
      </c>
      <c r="S84" s="140">
        <v>60</v>
      </c>
      <c r="T84" s="140">
        <v>25</v>
      </c>
      <c r="U84" s="140">
        <v>24</v>
      </c>
      <c r="V84" s="140">
        <v>15</v>
      </c>
      <c r="W84" s="140">
        <v>36</v>
      </c>
      <c r="X84" s="140">
        <v>21</v>
      </c>
      <c r="Y84" s="139">
        <f t="shared" si="34"/>
        <v>209</v>
      </c>
      <c r="Z84" s="139">
        <f t="shared" si="35"/>
        <v>103</v>
      </c>
      <c r="AA84" s="82" t="s">
        <v>122</v>
      </c>
      <c r="AB84" s="140">
        <v>9</v>
      </c>
      <c r="AC84" s="140">
        <v>9</v>
      </c>
      <c r="AD84" s="140">
        <v>9</v>
      </c>
      <c r="AE84" s="140">
        <v>9</v>
      </c>
      <c r="AF84" s="82">
        <v>9</v>
      </c>
      <c r="AG84" s="140">
        <f t="shared" si="28"/>
        <v>45</v>
      </c>
      <c r="AH84" s="140">
        <v>43</v>
      </c>
      <c r="AI84" s="140">
        <v>0</v>
      </c>
      <c r="AJ84" s="140">
        <f t="shared" si="29"/>
        <v>43</v>
      </c>
      <c r="AK84" s="140"/>
      <c r="AL84" s="140"/>
      <c r="AM84" s="140"/>
      <c r="AN84" s="140"/>
      <c r="AO84" s="140">
        <v>35</v>
      </c>
      <c r="AP84" s="140">
        <v>0</v>
      </c>
      <c r="AQ84" s="82">
        <f t="shared" si="30"/>
        <v>9</v>
      </c>
      <c r="AR84" s="107">
        <v>9</v>
      </c>
      <c r="AS84" s="107"/>
      <c r="AU84" s="99">
        <v>0</v>
      </c>
    </row>
    <row r="85" spans="1:47" ht="15" customHeight="1">
      <c r="A85" s="82" t="s">
        <v>123</v>
      </c>
      <c r="B85" s="140">
        <v>240</v>
      </c>
      <c r="C85" s="140">
        <v>126</v>
      </c>
      <c r="D85" s="140">
        <v>243</v>
      </c>
      <c r="E85" s="140">
        <v>104</v>
      </c>
      <c r="F85" s="140">
        <v>279</v>
      </c>
      <c r="G85" s="140">
        <v>147</v>
      </c>
      <c r="H85" s="140">
        <v>151</v>
      </c>
      <c r="I85" s="140">
        <v>82</v>
      </c>
      <c r="J85" s="140">
        <v>93</v>
      </c>
      <c r="K85" s="140">
        <v>46</v>
      </c>
      <c r="L85" s="139">
        <f t="shared" si="32"/>
        <v>1006</v>
      </c>
      <c r="M85" s="139">
        <f t="shared" si="33"/>
        <v>505</v>
      </c>
      <c r="N85" s="82" t="s">
        <v>123</v>
      </c>
      <c r="O85" s="140">
        <v>38</v>
      </c>
      <c r="P85" s="140">
        <v>19</v>
      </c>
      <c r="Q85" s="140">
        <v>25</v>
      </c>
      <c r="R85" s="140">
        <v>10</v>
      </c>
      <c r="S85" s="140">
        <v>26</v>
      </c>
      <c r="T85" s="140">
        <v>15</v>
      </c>
      <c r="U85" s="140">
        <v>8</v>
      </c>
      <c r="V85" s="140">
        <v>5</v>
      </c>
      <c r="W85" s="140">
        <v>0</v>
      </c>
      <c r="X85" s="140">
        <v>0</v>
      </c>
      <c r="Y85" s="139">
        <f t="shared" si="34"/>
        <v>97</v>
      </c>
      <c r="Z85" s="139">
        <f t="shared" si="35"/>
        <v>49</v>
      </c>
      <c r="AA85" s="82" t="s">
        <v>123</v>
      </c>
      <c r="AB85" s="140">
        <v>6</v>
      </c>
      <c r="AC85" s="140">
        <v>6</v>
      </c>
      <c r="AD85" s="140">
        <v>6</v>
      </c>
      <c r="AE85" s="140">
        <v>3</v>
      </c>
      <c r="AF85" s="82">
        <v>2</v>
      </c>
      <c r="AG85" s="140">
        <f t="shared" si="28"/>
        <v>23</v>
      </c>
      <c r="AH85" s="140">
        <v>30</v>
      </c>
      <c r="AI85" s="140">
        <v>0</v>
      </c>
      <c r="AJ85" s="140">
        <f t="shared" si="29"/>
        <v>30</v>
      </c>
      <c r="AK85" s="140"/>
      <c r="AL85" s="140"/>
      <c r="AM85" s="140"/>
      <c r="AN85" s="140"/>
      <c r="AO85" s="140">
        <v>27</v>
      </c>
      <c r="AP85" s="140">
        <v>1</v>
      </c>
      <c r="AQ85" s="82">
        <f t="shared" si="30"/>
        <v>6</v>
      </c>
      <c r="AR85" s="107">
        <v>3</v>
      </c>
      <c r="AS85" s="107">
        <v>3</v>
      </c>
      <c r="AU85" s="99">
        <v>0</v>
      </c>
    </row>
    <row r="86" spans="1:47" ht="11.25" customHeight="1">
      <c r="A86" s="82" t="s">
        <v>124</v>
      </c>
      <c r="B86" s="140">
        <v>520</v>
      </c>
      <c r="C86" s="140">
        <v>226</v>
      </c>
      <c r="D86" s="140">
        <v>352</v>
      </c>
      <c r="E86" s="140">
        <v>159</v>
      </c>
      <c r="F86" s="140">
        <v>382</v>
      </c>
      <c r="G86" s="140">
        <v>193</v>
      </c>
      <c r="H86" s="140">
        <v>277</v>
      </c>
      <c r="I86" s="140">
        <v>117</v>
      </c>
      <c r="J86" s="140">
        <v>272</v>
      </c>
      <c r="K86" s="140">
        <v>131</v>
      </c>
      <c r="L86" s="139">
        <f t="shared" si="32"/>
        <v>1803</v>
      </c>
      <c r="M86" s="139">
        <f t="shared" si="33"/>
        <v>826</v>
      </c>
      <c r="N86" s="82" t="s">
        <v>124</v>
      </c>
      <c r="O86" s="140">
        <v>0</v>
      </c>
      <c r="P86" s="140">
        <v>0</v>
      </c>
      <c r="Q86" s="140">
        <v>30</v>
      </c>
      <c r="R86" s="140">
        <v>8</v>
      </c>
      <c r="S86" s="140">
        <v>45</v>
      </c>
      <c r="T86" s="140">
        <v>22</v>
      </c>
      <c r="U86" s="140">
        <v>0</v>
      </c>
      <c r="V86" s="140">
        <v>0</v>
      </c>
      <c r="W86" s="140">
        <v>31</v>
      </c>
      <c r="X86" s="140">
        <v>17</v>
      </c>
      <c r="Y86" s="139">
        <f t="shared" si="34"/>
        <v>106</v>
      </c>
      <c r="Z86" s="139">
        <f t="shared" si="35"/>
        <v>47</v>
      </c>
      <c r="AA86" s="82" t="s">
        <v>124</v>
      </c>
      <c r="AB86" s="140">
        <v>17</v>
      </c>
      <c r="AC86" s="140">
        <v>15</v>
      </c>
      <c r="AD86" s="140">
        <v>17</v>
      </c>
      <c r="AE86" s="140">
        <v>14</v>
      </c>
      <c r="AF86" s="82">
        <v>14</v>
      </c>
      <c r="AG86" s="140">
        <f t="shared" si="28"/>
        <v>77</v>
      </c>
      <c r="AH86" s="140">
        <v>60</v>
      </c>
      <c r="AI86" s="140">
        <v>9</v>
      </c>
      <c r="AJ86" s="140">
        <f t="shared" si="29"/>
        <v>69</v>
      </c>
      <c r="AK86" s="140"/>
      <c r="AL86" s="140"/>
      <c r="AM86" s="140"/>
      <c r="AN86" s="140"/>
      <c r="AO86" s="140">
        <v>71</v>
      </c>
      <c r="AP86" s="140">
        <v>5</v>
      </c>
      <c r="AQ86" s="82">
        <f t="shared" si="30"/>
        <v>13</v>
      </c>
      <c r="AR86" s="107">
        <v>13</v>
      </c>
      <c r="AS86" s="107"/>
      <c r="AU86" s="99">
        <v>0</v>
      </c>
    </row>
    <row r="87" spans="1:45" ht="12" customHeight="1">
      <c r="A87" s="82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39"/>
      <c r="M87" s="139"/>
      <c r="N87" s="82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39"/>
      <c r="Z87" s="139"/>
      <c r="AA87" s="82"/>
      <c r="AB87" s="140"/>
      <c r="AC87" s="140"/>
      <c r="AD87" s="140"/>
      <c r="AE87" s="140"/>
      <c r="AF87" s="82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82"/>
      <c r="AR87" s="107"/>
      <c r="AS87" s="107"/>
    </row>
    <row r="88" spans="1:45" ht="8.25" customHeight="1">
      <c r="A88" s="104"/>
      <c r="B88" s="141"/>
      <c r="C88" s="141"/>
      <c r="D88" s="205"/>
      <c r="E88" s="205"/>
      <c r="F88" s="141"/>
      <c r="G88" s="141"/>
      <c r="H88" s="141"/>
      <c r="I88" s="141"/>
      <c r="J88" s="141"/>
      <c r="K88" s="141"/>
      <c r="L88" s="141"/>
      <c r="M88" s="141"/>
      <c r="N88" s="104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04"/>
      <c r="AB88" s="104"/>
      <c r="AC88" s="104"/>
      <c r="AD88" s="104"/>
      <c r="AE88" s="104"/>
      <c r="AF88" s="104"/>
      <c r="AG88" s="141"/>
      <c r="AH88" s="104"/>
      <c r="AI88" s="104"/>
      <c r="AJ88" s="104"/>
      <c r="AK88" s="141"/>
      <c r="AL88" s="104"/>
      <c r="AM88" s="104"/>
      <c r="AN88" s="141"/>
      <c r="AO88" s="141"/>
      <c r="AP88" s="104"/>
      <c r="AQ88" s="104"/>
      <c r="AR88" s="109"/>
      <c r="AS88" s="109"/>
    </row>
    <row r="89" spans="1:45" ht="12.75">
      <c r="A89" s="97" t="s">
        <v>168</v>
      </c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97" t="s">
        <v>163</v>
      </c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97" t="s">
        <v>579</v>
      </c>
      <c r="AB89" s="97"/>
      <c r="AC89" s="97"/>
      <c r="AD89" s="97"/>
      <c r="AE89" s="97"/>
      <c r="AF89" s="97"/>
      <c r="AG89" s="122"/>
      <c r="AH89" s="97"/>
      <c r="AI89" s="97"/>
      <c r="AJ89" s="97"/>
      <c r="AK89" s="122"/>
      <c r="AL89" s="97"/>
      <c r="AM89" s="97"/>
      <c r="AN89" s="122"/>
      <c r="AO89" s="122"/>
      <c r="AP89" s="97"/>
      <c r="AQ89" s="97"/>
      <c r="AR89" s="98"/>
      <c r="AS89" s="98"/>
    </row>
    <row r="90" spans="1:45" ht="12.75">
      <c r="A90" s="97" t="s">
        <v>415</v>
      </c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97" t="s">
        <v>415</v>
      </c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97" t="s">
        <v>426</v>
      </c>
      <c r="AB90" s="97"/>
      <c r="AC90" s="97"/>
      <c r="AD90" s="97"/>
      <c r="AE90" s="97"/>
      <c r="AF90" s="97"/>
      <c r="AG90" s="122"/>
      <c r="AH90" s="97"/>
      <c r="AI90" s="97"/>
      <c r="AJ90" s="97"/>
      <c r="AK90" s="122"/>
      <c r="AL90" s="97"/>
      <c r="AM90" s="97"/>
      <c r="AN90" s="122"/>
      <c r="AO90" s="122"/>
      <c r="AP90" s="97"/>
      <c r="AQ90" s="97"/>
      <c r="AR90" s="98"/>
      <c r="AS90" s="98"/>
    </row>
    <row r="91" spans="1:45" ht="12.75">
      <c r="A91" s="97" t="s">
        <v>401</v>
      </c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97" t="s">
        <v>401</v>
      </c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97" t="s">
        <v>401</v>
      </c>
      <c r="AB91" s="97"/>
      <c r="AC91" s="97"/>
      <c r="AD91" s="97"/>
      <c r="AE91" s="97"/>
      <c r="AF91" s="97"/>
      <c r="AG91" s="122"/>
      <c r="AH91" s="97"/>
      <c r="AI91" s="97"/>
      <c r="AJ91" s="97"/>
      <c r="AK91" s="122"/>
      <c r="AL91" s="97"/>
      <c r="AM91" s="97"/>
      <c r="AN91" s="122"/>
      <c r="AO91" s="122"/>
      <c r="AP91" s="97"/>
      <c r="AQ91" s="97"/>
      <c r="AR91" s="98"/>
      <c r="AS91" s="98"/>
    </row>
    <row r="92" spans="2:43" ht="12.75"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B92" s="113"/>
      <c r="AC92" s="113"/>
      <c r="AD92" s="113"/>
      <c r="AE92" s="113"/>
      <c r="AF92" s="113"/>
      <c r="AG92" s="137"/>
      <c r="AH92" s="113"/>
      <c r="AI92" s="113"/>
      <c r="AJ92" s="113"/>
      <c r="AK92" s="137"/>
      <c r="AL92" s="113"/>
      <c r="AM92" s="113"/>
      <c r="AN92" s="137"/>
      <c r="AO92" s="137"/>
      <c r="AP92" s="113"/>
      <c r="AQ92" s="113"/>
    </row>
    <row r="93" spans="1:44" ht="12.75">
      <c r="A93" s="100" t="s">
        <v>538</v>
      </c>
      <c r="B93" s="137"/>
      <c r="C93" s="137"/>
      <c r="D93" s="137"/>
      <c r="E93" s="137"/>
      <c r="F93" s="137"/>
      <c r="G93" s="137"/>
      <c r="H93" s="137"/>
      <c r="I93" s="137"/>
      <c r="J93" s="137" t="s">
        <v>258</v>
      </c>
      <c r="K93" s="137"/>
      <c r="L93" s="137"/>
      <c r="M93" s="137"/>
      <c r="N93" s="100" t="s">
        <v>538</v>
      </c>
      <c r="O93" s="137"/>
      <c r="P93" s="137"/>
      <c r="Q93" s="137"/>
      <c r="R93" s="137"/>
      <c r="S93" s="137"/>
      <c r="T93" s="137"/>
      <c r="U93" s="137"/>
      <c r="V93" s="137"/>
      <c r="W93" s="137" t="s">
        <v>258</v>
      </c>
      <c r="X93" s="137"/>
      <c r="Y93" s="137"/>
      <c r="Z93" s="137"/>
      <c r="AA93" s="100" t="s">
        <v>538</v>
      </c>
      <c r="AB93" s="113"/>
      <c r="AC93" s="113"/>
      <c r="AD93" s="113"/>
      <c r="AE93" s="113"/>
      <c r="AF93" s="113"/>
      <c r="AG93" s="137"/>
      <c r="AH93" s="113"/>
      <c r="AI93" s="113"/>
      <c r="AJ93" s="113"/>
      <c r="AK93" s="137"/>
      <c r="AL93" s="113"/>
      <c r="AM93" s="113"/>
      <c r="AN93" s="137"/>
      <c r="AO93" s="137"/>
      <c r="AP93" s="113"/>
      <c r="AQ93" s="113"/>
      <c r="AR93" s="137" t="s">
        <v>258</v>
      </c>
    </row>
    <row r="94" spans="2:43" ht="12.75"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B94" s="113"/>
      <c r="AC94" s="113"/>
      <c r="AD94" s="113"/>
      <c r="AE94" s="113"/>
      <c r="AF94" s="113"/>
      <c r="AG94" s="137"/>
      <c r="AH94" s="113"/>
      <c r="AI94" s="113"/>
      <c r="AJ94" s="113"/>
      <c r="AK94" s="137"/>
      <c r="AL94" s="113"/>
      <c r="AM94" s="113"/>
      <c r="AN94" s="137"/>
      <c r="AO94" s="137"/>
      <c r="AP94" s="113"/>
      <c r="AQ94" s="113"/>
    </row>
    <row r="95" spans="1:45" s="354" customFormat="1" ht="16.5" customHeight="1">
      <c r="A95" s="267"/>
      <c r="B95" s="184" t="s">
        <v>260</v>
      </c>
      <c r="C95" s="185"/>
      <c r="D95" s="184" t="s">
        <v>261</v>
      </c>
      <c r="E95" s="185"/>
      <c r="F95" s="184" t="s">
        <v>262</v>
      </c>
      <c r="G95" s="185"/>
      <c r="H95" s="184" t="s">
        <v>263</v>
      </c>
      <c r="I95" s="185"/>
      <c r="J95" s="184" t="s">
        <v>264</v>
      </c>
      <c r="K95" s="185"/>
      <c r="L95" s="184" t="s">
        <v>259</v>
      </c>
      <c r="M95" s="185"/>
      <c r="N95" s="267"/>
      <c r="O95" s="184" t="s">
        <v>260</v>
      </c>
      <c r="P95" s="185"/>
      <c r="Q95" s="184" t="s">
        <v>261</v>
      </c>
      <c r="R95" s="185"/>
      <c r="S95" s="184" t="s">
        <v>262</v>
      </c>
      <c r="T95" s="185"/>
      <c r="U95" s="184" t="s">
        <v>263</v>
      </c>
      <c r="V95" s="185"/>
      <c r="W95" s="184" t="s">
        <v>264</v>
      </c>
      <c r="X95" s="185"/>
      <c r="Y95" s="184" t="s">
        <v>259</v>
      </c>
      <c r="Z95" s="185"/>
      <c r="AA95" s="451"/>
      <c r="AB95" s="412" t="s">
        <v>398</v>
      </c>
      <c r="AC95" s="400"/>
      <c r="AD95" s="417"/>
      <c r="AE95" s="412"/>
      <c r="AF95" s="400"/>
      <c r="AG95" s="417"/>
      <c r="AH95" s="412" t="s">
        <v>5</v>
      </c>
      <c r="AI95" s="400"/>
      <c r="AJ95" s="452"/>
      <c r="AK95" s="400" t="s">
        <v>534</v>
      </c>
      <c r="AL95" s="413"/>
      <c r="AM95" s="411"/>
      <c r="AN95" s="453"/>
      <c r="AO95" s="500" t="s">
        <v>430</v>
      </c>
      <c r="AP95" s="454" t="s">
        <v>385</v>
      </c>
      <c r="AQ95" s="412" t="s">
        <v>386</v>
      </c>
      <c r="AR95" s="400"/>
      <c r="AS95" s="417"/>
    </row>
    <row r="96" spans="1:45" s="354" customFormat="1" ht="23.25" customHeight="1">
      <c r="A96" s="266" t="s">
        <v>416</v>
      </c>
      <c r="B96" s="237" t="s">
        <v>532</v>
      </c>
      <c r="C96" s="237" t="s">
        <v>265</v>
      </c>
      <c r="D96" s="237" t="s">
        <v>532</v>
      </c>
      <c r="E96" s="237" t="s">
        <v>265</v>
      </c>
      <c r="F96" s="237" t="s">
        <v>532</v>
      </c>
      <c r="G96" s="237" t="s">
        <v>265</v>
      </c>
      <c r="H96" s="237" t="s">
        <v>532</v>
      </c>
      <c r="I96" s="237" t="s">
        <v>265</v>
      </c>
      <c r="J96" s="237" t="s">
        <v>532</v>
      </c>
      <c r="K96" s="237" t="s">
        <v>265</v>
      </c>
      <c r="L96" s="237" t="s">
        <v>532</v>
      </c>
      <c r="M96" s="237" t="s">
        <v>265</v>
      </c>
      <c r="N96" s="266" t="s">
        <v>416</v>
      </c>
      <c r="O96" s="237" t="s">
        <v>532</v>
      </c>
      <c r="P96" s="237" t="s">
        <v>265</v>
      </c>
      <c r="Q96" s="237" t="s">
        <v>532</v>
      </c>
      <c r="R96" s="237" t="s">
        <v>265</v>
      </c>
      <c r="S96" s="237" t="s">
        <v>532</v>
      </c>
      <c r="T96" s="237" t="s">
        <v>265</v>
      </c>
      <c r="U96" s="237" t="s">
        <v>532</v>
      </c>
      <c r="V96" s="237" t="s">
        <v>265</v>
      </c>
      <c r="W96" s="237" t="s">
        <v>532</v>
      </c>
      <c r="X96" s="237" t="s">
        <v>265</v>
      </c>
      <c r="Y96" s="237" t="s">
        <v>532</v>
      </c>
      <c r="Z96" s="237" t="s">
        <v>265</v>
      </c>
      <c r="AA96" s="381" t="s">
        <v>416</v>
      </c>
      <c r="AB96" s="344" t="s">
        <v>387</v>
      </c>
      <c r="AC96" s="344" t="s">
        <v>388</v>
      </c>
      <c r="AD96" s="344" t="s">
        <v>389</v>
      </c>
      <c r="AE96" s="344" t="s">
        <v>390</v>
      </c>
      <c r="AF96" s="344" t="s">
        <v>391</v>
      </c>
      <c r="AG96" s="345" t="s">
        <v>259</v>
      </c>
      <c r="AH96" s="408" t="s">
        <v>393</v>
      </c>
      <c r="AI96" s="408" t="s">
        <v>394</v>
      </c>
      <c r="AJ96" s="349" t="s">
        <v>392</v>
      </c>
      <c r="AK96" s="378" t="s">
        <v>533</v>
      </c>
      <c r="AL96" s="347" t="s">
        <v>395</v>
      </c>
      <c r="AM96" s="347" t="s">
        <v>276</v>
      </c>
      <c r="AN96" s="348" t="s">
        <v>396</v>
      </c>
      <c r="AO96" s="349" t="s">
        <v>566</v>
      </c>
      <c r="AP96" s="408" t="s">
        <v>128</v>
      </c>
      <c r="AQ96" s="379" t="s">
        <v>143</v>
      </c>
      <c r="AR96" s="349" t="s">
        <v>138</v>
      </c>
      <c r="AS96" s="379" t="s">
        <v>144</v>
      </c>
    </row>
    <row r="97" spans="1:45" ht="13.5" customHeight="1">
      <c r="A97" s="82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39"/>
      <c r="M97" s="139"/>
      <c r="N97" s="82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39"/>
      <c r="Z97" s="139"/>
      <c r="AA97" s="82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82"/>
      <c r="AM97" s="82"/>
      <c r="AN97" s="140"/>
      <c r="AP97" s="82"/>
      <c r="AQ97" s="82"/>
      <c r="AR97" s="107"/>
      <c r="AS97" s="107"/>
    </row>
    <row r="98" spans="1:45" ht="12.75">
      <c r="A98" s="81" t="s">
        <v>267</v>
      </c>
      <c r="B98" s="139">
        <f aca="true" t="shared" si="36" ref="B98:M98">SUM(B100:B119)</f>
        <v>11320</v>
      </c>
      <c r="C98" s="139">
        <f t="shared" si="36"/>
        <v>5621</v>
      </c>
      <c r="D98" s="139">
        <f t="shared" si="36"/>
        <v>9158</v>
      </c>
      <c r="E98" s="139">
        <f t="shared" si="36"/>
        <v>4490</v>
      </c>
      <c r="F98" s="139">
        <f t="shared" si="36"/>
        <v>8909</v>
      </c>
      <c r="G98" s="139">
        <f t="shared" si="36"/>
        <v>4401</v>
      </c>
      <c r="H98" s="139">
        <f t="shared" si="36"/>
        <v>7149</v>
      </c>
      <c r="I98" s="139">
        <f t="shared" si="36"/>
        <v>3590</v>
      </c>
      <c r="J98" s="139">
        <f t="shared" si="36"/>
        <v>6139</v>
      </c>
      <c r="K98" s="139">
        <f t="shared" si="36"/>
        <v>3192</v>
      </c>
      <c r="L98" s="139">
        <f t="shared" si="36"/>
        <v>42675</v>
      </c>
      <c r="M98" s="139">
        <f t="shared" si="36"/>
        <v>21294</v>
      </c>
      <c r="N98" s="81" t="s">
        <v>267</v>
      </c>
      <c r="O98" s="139">
        <f aca="true" t="shared" si="37" ref="O98:Z98">SUM(O100:O119)</f>
        <v>872</v>
      </c>
      <c r="P98" s="139">
        <f t="shared" si="37"/>
        <v>380</v>
      </c>
      <c r="Q98" s="139">
        <f t="shared" si="37"/>
        <v>970</v>
      </c>
      <c r="R98" s="139">
        <f t="shared" si="37"/>
        <v>424</v>
      </c>
      <c r="S98" s="139">
        <f t="shared" si="37"/>
        <v>1127</v>
      </c>
      <c r="T98" s="139">
        <f t="shared" si="37"/>
        <v>517</v>
      </c>
      <c r="U98" s="139">
        <f t="shared" si="37"/>
        <v>613</v>
      </c>
      <c r="V98" s="139">
        <f t="shared" si="37"/>
        <v>290</v>
      </c>
      <c r="W98" s="139">
        <f t="shared" si="37"/>
        <v>710</v>
      </c>
      <c r="X98" s="139">
        <f t="shared" si="37"/>
        <v>358</v>
      </c>
      <c r="Y98" s="139">
        <f t="shared" si="37"/>
        <v>4292</v>
      </c>
      <c r="Z98" s="139">
        <f t="shared" si="37"/>
        <v>1969</v>
      </c>
      <c r="AA98" s="81" t="s">
        <v>267</v>
      </c>
      <c r="AB98" s="139">
        <f>SUM(AB100:AB119)</f>
        <v>281</v>
      </c>
      <c r="AC98" s="139">
        <f aca="true" t="shared" si="38" ref="AC98:AS98">SUM(AC100:AC119)</f>
        <v>257</v>
      </c>
      <c r="AD98" s="139">
        <f t="shared" si="38"/>
        <v>256</v>
      </c>
      <c r="AE98" s="139">
        <f t="shared" si="38"/>
        <v>218</v>
      </c>
      <c r="AF98" s="139">
        <f t="shared" si="38"/>
        <v>208</v>
      </c>
      <c r="AG98" s="139">
        <f t="shared" si="38"/>
        <v>1220</v>
      </c>
      <c r="AH98" s="139">
        <f>SUM(AH100:AH119)</f>
        <v>1027</v>
      </c>
      <c r="AI98" s="139">
        <f>SUM(AI100:AI119)</f>
        <v>129</v>
      </c>
      <c r="AJ98" s="139">
        <f t="shared" si="38"/>
        <v>1156</v>
      </c>
      <c r="AK98" s="139">
        <f t="shared" si="38"/>
        <v>0</v>
      </c>
      <c r="AL98" s="139">
        <f t="shared" si="38"/>
        <v>0</v>
      </c>
      <c r="AM98" s="139">
        <f t="shared" si="38"/>
        <v>0</v>
      </c>
      <c r="AN98" s="139">
        <f t="shared" si="38"/>
        <v>0</v>
      </c>
      <c r="AO98" s="139">
        <f t="shared" si="38"/>
        <v>1144</v>
      </c>
      <c r="AP98" s="139">
        <f t="shared" si="38"/>
        <v>130</v>
      </c>
      <c r="AQ98" s="139">
        <f t="shared" si="38"/>
        <v>221</v>
      </c>
      <c r="AR98" s="139">
        <f t="shared" si="38"/>
        <v>214</v>
      </c>
      <c r="AS98" s="139">
        <f t="shared" si="38"/>
        <v>7</v>
      </c>
    </row>
    <row r="99" spans="1:45" ht="12.75">
      <c r="A99" s="81"/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81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81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</row>
    <row r="100" spans="1:47" ht="13.5" customHeight="1">
      <c r="A100" s="82" t="s">
        <v>405</v>
      </c>
      <c r="B100" s="140">
        <v>556</v>
      </c>
      <c r="C100" s="140">
        <v>289</v>
      </c>
      <c r="D100" s="140">
        <v>361</v>
      </c>
      <c r="E100" s="140">
        <v>176</v>
      </c>
      <c r="F100" s="140">
        <v>312</v>
      </c>
      <c r="G100" s="140">
        <v>134</v>
      </c>
      <c r="H100" s="140">
        <v>268</v>
      </c>
      <c r="I100" s="140">
        <v>143</v>
      </c>
      <c r="J100" s="140">
        <v>224</v>
      </c>
      <c r="K100" s="140">
        <v>110</v>
      </c>
      <c r="L100" s="139">
        <f aca="true" t="shared" si="39" ref="L100:M102">+B100+D100+F100+H100+J100</f>
        <v>1721</v>
      </c>
      <c r="M100" s="139">
        <f t="shared" si="39"/>
        <v>852</v>
      </c>
      <c r="N100" s="82" t="s">
        <v>405</v>
      </c>
      <c r="O100" s="140">
        <v>16</v>
      </c>
      <c r="P100" s="140">
        <v>10</v>
      </c>
      <c r="Q100" s="140">
        <v>24</v>
      </c>
      <c r="R100" s="140">
        <v>8</v>
      </c>
      <c r="S100" s="140">
        <v>29</v>
      </c>
      <c r="T100" s="140">
        <v>15</v>
      </c>
      <c r="U100" s="140">
        <v>15</v>
      </c>
      <c r="V100" s="140">
        <v>8</v>
      </c>
      <c r="W100" s="140">
        <v>33</v>
      </c>
      <c r="X100" s="140">
        <v>16</v>
      </c>
      <c r="Y100" s="139">
        <f>+O100+Q100+S100+U100+W100</f>
        <v>117</v>
      </c>
      <c r="Z100" s="139">
        <f>+P100+R100+T100+V100+X100</f>
        <v>57</v>
      </c>
      <c r="AA100" s="82" t="s">
        <v>405</v>
      </c>
      <c r="AB100" s="140">
        <v>19</v>
      </c>
      <c r="AC100" s="140">
        <v>15</v>
      </c>
      <c r="AD100" s="140">
        <v>14</v>
      </c>
      <c r="AE100" s="140">
        <v>13</v>
      </c>
      <c r="AF100" s="140">
        <v>13</v>
      </c>
      <c r="AG100" s="140">
        <f aca="true" t="shared" si="40" ref="AG100:AG119">SUM(AB100:AF100)</f>
        <v>74</v>
      </c>
      <c r="AH100" s="140">
        <v>58</v>
      </c>
      <c r="AI100" s="140">
        <v>9</v>
      </c>
      <c r="AJ100" s="140">
        <f aca="true" t="shared" si="41" ref="AJ100:AJ119">+AH100+AI100</f>
        <v>67</v>
      </c>
      <c r="AK100" s="140"/>
      <c r="AL100" s="82"/>
      <c r="AM100" s="82"/>
      <c r="AN100" s="140"/>
      <c r="AO100" s="140">
        <v>53</v>
      </c>
      <c r="AP100" s="82">
        <v>3</v>
      </c>
      <c r="AQ100" s="82">
        <f aca="true" t="shared" si="42" ref="AQ100:AQ119">AR100+AS100</f>
        <v>18</v>
      </c>
      <c r="AR100" s="107">
        <v>16</v>
      </c>
      <c r="AS100" s="107">
        <v>2</v>
      </c>
      <c r="AU100" s="99">
        <v>0</v>
      </c>
    </row>
    <row r="101" spans="1:47" ht="13.5" customHeight="1">
      <c r="A101" s="82" t="s">
        <v>55</v>
      </c>
      <c r="B101" s="140">
        <v>68</v>
      </c>
      <c r="C101" s="140">
        <v>30</v>
      </c>
      <c r="D101" s="140">
        <v>39</v>
      </c>
      <c r="E101" s="140">
        <v>9</v>
      </c>
      <c r="F101" s="140">
        <v>27</v>
      </c>
      <c r="G101" s="140">
        <v>14</v>
      </c>
      <c r="H101" s="140">
        <v>27</v>
      </c>
      <c r="I101" s="140">
        <v>14</v>
      </c>
      <c r="J101" s="140">
        <v>16</v>
      </c>
      <c r="K101" s="140">
        <v>13</v>
      </c>
      <c r="L101" s="139">
        <f t="shared" si="39"/>
        <v>177</v>
      </c>
      <c r="M101" s="139">
        <f t="shared" si="39"/>
        <v>80</v>
      </c>
      <c r="N101" s="82" t="s">
        <v>55</v>
      </c>
      <c r="O101" s="140">
        <v>15</v>
      </c>
      <c r="P101" s="140">
        <v>6</v>
      </c>
      <c r="Q101" s="140">
        <v>2</v>
      </c>
      <c r="R101" s="140">
        <v>0</v>
      </c>
      <c r="S101" s="140">
        <v>0</v>
      </c>
      <c r="T101" s="140">
        <v>0</v>
      </c>
      <c r="U101" s="140">
        <v>1</v>
      </c>
      <c r="V101" s="140">
        <v>1</v>
      </c>
      <c r="W101" s="140">
        <v>4</v>
      </c>
      <c r="X101" s="140">
        <v>3</v>
      </c>
      <c r="Y101" s="139">
        <f>+O101+Q101+S101+U101+W101</f>
        <v>22</v>
      </c>
      <c r="Z101" s="139">
        <f>+P101+R101+T101+V101+X101</f>
        <v>10</v>
      </c>
      <c r="AA101" s="82" t="s">
        <v>55</v>
      </c>
      <c r="AB101" s="140">
        <v>1</v>
      </c>
      <c r="AC101" s="140">
        <v>1</v>
      </c>
      <c r="AD101" s="140">
        <v>1</v>
      </c>
      <c r="AE101" s="140">
        <v>1</v>
      </c>
      <c r="AF101" s="140">
        <v>1</v>
      </c>
      <c r="AG101" s="140">
        <f t="shared" si="40"/>
        <v>5</v>
      </c>
      <c r="AH101" s="140">
        <v>5</v>
      </c>
      <c r="AI101" s="140">
        <v>0</v>
      </c>
      <c r="AJ101" s="140">
        <f t="shared" si="41"/>
        <v>5</v>
      </c>
      <c r="AK101" s="140"/>
      <c r="AL101" s="82"/>
      <c r="AM101" s="82"/>
      <c r="AN101" s="140"/>
      <c r="AO101" s="140">
        <v>5</v>
      </c>
      <c r="AP101" s="82">
        <v>0</v>
      </c>
      <c r="AQ101" s="82">
        <f t="shared" si="42"/>
        <v>1</v>
      </c>
      <c r="AR101" s="107">
        <v>1</v>
      </c>
      <c r="AS101" s="107"/>
      <c r="AU101" s="99">
        <v>0</v>
      </c>
    </row>
    <row r="102" spans="1:47" ht="13.5" customHeight="1">
      <c r="A102" s="82" t="s">
        <v>56</v>
      </c>
      <c r="B102" s="140">
        <v>589</v>
      </c>
      <c r="C102" s="140">
        <v>300</v>
      </c>
      <c r="D102" s="140">
        <v>417</v>
      </c>
      <c r="E102" s="140">
        <v>194</v>
      </c>
      <c r="F102" s="140">
        <v>399</v>
      </c>
      <c r="G102" s="140">
        <v>196</v>
      </c>
      <c r="H102" s="140">
        <v>319</v>
      </c>
      <c r="I102" s="140">
        <v>156</v>
      </c>
      <c r="J102" s="140">
        <v>225</v>
      </c>
      <c r="K102" s="140">
        <v>118</v>
      </c>
      <c r="L102" s="139">
        <f t="shared" si="39"/>
        <v>1949</v>
      </c>
      <c r="M102" s="139">
        <f t="shared" si="39"/>
        <v>964</v>
      </c>
      <c r="N102" s="82" t="s">
        <v>56</v>
      </c>
      <c r="O102" s="140">
        <v>87</v>
      </c>
      <c r="P102" s="140">
        <v>44</v>
      </c>
      <c r="Q102" s="140">
        <v>96</v>
      </c>
      <c r="R102" s="140">
        <v>43</v>
      </c>
      <c r="S102" s="140">
        <v>84</v>
      </c>
      <c r="T102" s="140">
        <v>44</v>
      </c>
      <c r="U102" s="140">
        <v>35</v>
      </c>
      <c r="V102" s="140">
        <v>14</v>
      </c>
      <c r="W102" s="140">
        <v>41</v>
      </c>
      <c r="X102" s="140">
        <v>26</v>
      </c>
      <c r="Y102" s="139">
        <f aca="true" t="shared" si="43" ref="Y102:Y119">+O102+Q102+S102+U102+W102</f>
        <v>343</v>
      </c>
      <c r="Z102" s="139">
        <f aca="true" t="shared" si="44" ref="Z102:Z119">+P102+R102+T102+V102+X102</f>
        <v>171</v>
      </c>
      <c r="AA102" s="82" t="s">
        <v>56</v>
      </c>
      <c r="AB102" s="140">
        <v>17</v>
      </c>
      <c r="AC102" s="140">
        <v>17</v>
      </c>
      <c r="AD102" s="140">
        <v>17</v>
      </c>
      <c r="AE102" s="140">
        <v>13</v>
      </c>
      <c r="AF102" s="140">
        <v>12</v>
      </c>
      <c r="AG102" s="140">
        <f t="shared" si="40"/>
        <v>76</v>
      </c>
      <c r="AH102" s="140">
        <v>47</v>
      </c>
      <c r="AI102" s="140">
        <v>7</v>
      </c>
      <c r="AJ102" s="140">
        <f t="shared" si="41"/>
        <v>54</v>
      </c>
      <c r="AK102" s="140"/>
      <c r="AL102" s="82"/>
      <c r="AM102" s="82"/>
      <c r="AN102" s="140"/>
      <c r="AO102" s="140">
        <v>55</v>
      </c>
      <c r="AP102" s="140">
        <v>0</v>
      </c>
      <c r="AQ102" s="82">
        <f t="shared" si="42"/>
        <v>17</v>
      </c>
      <c r="AR102" s="140">
        <v>17</v>
      </c>
      <c r="AS102" s="107"/>
      <c r="AU102" s="99">
        <v>0</v>
      </c>
    </row>
    <row r="103" spans="1:47" ht="13.5" customHeight="1">
      <c r="A103" s="82" t="s">
        <v>57</v>
      </c>
      <c r="B103" s="140">
        <v>110</v>
      </c>
      <c r="C103" s="140">
        <v>55</v>
      </c>
      <c r="D103" s="140">
        <v>102</v>
      </c>
      <c r="E103" s="140">
        <v>60</v>
      </c>
      <c r="F103" s="140">
        <v>106</v>
      </c>
      <c r="G103" s="140">
        <v>60</v>
      </c>
      <c r="H103" s="140">
        <v>112</v>
      </c>
      <c r="I103" s="140">
        <v>44</v>
      </c>
      <c r="J103" s="140">
        <v>87</v>
      </c>
      <c r="K103" s="140">
        <v>44</v>
      </c>
      <c r="L103" s="139">
        <f aca="true" t="shared" si="45" ref="L103:L109">+B103+D103+F103+H103+J103</f>
        <v>517</v>
      </c>
      <c r="M103" s="139">
        <f aca="true" t="shared" si="46" ref="M103:M109">+C103+E103+G103+I103+K103</f>
        <v>263</v>
      </c>
      <c r="N103" s="82" t="s">
        <v>57</v>
      </c>
      <c r="O103" s="140">
        <v>12</v>
      </c>
      <c r="P103" s="140">
        <v>6</v>
      </c>
      <c r="Q103" s="140">
        <v>17</v>
      </c>
      <c r="R103" s="140">
        <v>12</v>
      </c>
      <c r="S103" s="140">
        <v>19</v>
      </c>
      <c r="T103" s="140">
        <v>11</v>
      </c>
      <c r="U103" s="140">
        <v>21</v>
      </c>
      <c r="V103" s="140">
        <v>9</v>
      </c>
      <c r="W103" s="140">
        <v>1</v>
      </c>
      <c r="X103" s="140">
        <v>1</v>
      </c>
      <c r="Y103" s="139">
        <f t="shared" si="43"/>
        <v>70</v>
      </c>
      <c r="Z103" s="139">
        <f t="shared" si="44"/>
        <v>39</v>
      </c>
      <c r="AA103" s="82" t="s">
        <v>57</v>
      </c>
      <c r="AB103" s="140">
        <v>2</v>
      </c>
      <c r="AC103" s="140">
        <v>2</v>
      </c>
      <c r="AD103" s="140">
        <v>2</v>
      </c>
      <c r="AE103" s="140">
        <v>2</v>
      </c>
      <c r="AF103" s="140">
        <v>2</v>
      </c>
      <c r="AG103" s="140">
        <f t="shared" si="40"/>
        <v>10</v>
      </c>
      <c r="AH103" s="140">
        <v>7</v>
      </c>
      <c r="AI103" s="140">
        <v>5</v>
      </c>
      <c r="AJ103" s="140">
        <f t="shared" si="41"/>
        <v>12</v>
      </c>
      <c r="AK103" s="140"/>
      <c r="AL103" s="82"/>
      <c r="AM103" s="82"/>
      <c r="AN103" s="140"/>
      <c r="AO103" s="140">
        <v>9</v>
      </c>
      <c r="AP103" s="82">
        <v>0</v>
      </c>
      <c r="AQ103" s="82">
        <f t="shared" si="42"/>
        <v>2</v>
      </c>
      <c r="AR103" s="107">
        <v>2</v>
      </c>
      <c r="AS103" s="107"/>
      <c r="AU103" s="99">
        <v>0</v>
      </c>
    </row>
    <row r="104" spans="1:47" ht="13.5" customHeight="1">
      <c r="A104" s="82" t="s">
        <v>58</v>
      </c>
      <c r="B104" s="140">
        <v>364</v>
      </c>
      <c r="C104" s="140">
        <v>184</v>
      </c>
      <c r="D104" s="140">
        <v>321</v>
      </c>
      <c r="E104" s="140">
        <v>141</v>
      </c>
      <c r="F104" s="140">
        <v>310</v>
      </c>
      <c r="G104" s="140">
        <v>143</v>
      </c>
      <c r="H104" s="140">
        <v>286</v>
      </c>
      <c r="I104" s="140">
        <v>154</v>
      </c>
      <c r="J104" s="140">
        <v>215</v>
      </c>
      <c r="K104" s="140">
        <v>118</v>
      </c>
      <c r="L104" s="139">
        <f t="shared" si="45"/>
        <v>1496</v>
      </c>
      <c r="M104" s="139">
        <f t="shared" si="46"/>
        <v>740</v>
      </c>
      <c r="N104" s="82" t="s">
        <v>58</v>
      </c>
      <c r="O104" s="140">
        <v>12</v>
      </c>
      <c r="P104" s="140">
        <v>5</v>
      </c>
      <c r="Q104" s="140">
        <v>52</v>
      </c>
      <c r="R104" s="140">
        <v>19</v>
      </c>
      <c r="S104" s="140">
        <v>96</v>
      </c>
      <c r="T104" s="140">
        <v>39</v>
      </c>
      <c r="U104" s="140">
        <v>3</v>
      </c>
      <c r="V104" s="140">
        <v>2</v>
      </c>
      <c r="W104" s="140">
        <v>7</v>
      </c>
      <c r="X104" s="140">
        <v>2</v>
      </c>
      <c r="Y104" s="139">
        <f t="shared" si="43"/>
        <v>170</v>
      </c>
      <c r="Z104" s="139">
        <f t="shared" si="44"/>
        <v>67</v>
      </c>
      <c r="AA104" s="82" t="s">
        <v>58</v>
      </c>
      <c r="AB104" s="140">
        <v>7</v>
      </c>
      <c r="AC104" s="140">
        <v>7</v>
      </c>
      <c r="AD104" s="140">
        <v>7</v>
      </c>
      <c r="AE104" s="140">
        <v>6</v>
      </c>
      <c r="AF104" s="140">
        <v>7</v>
      </c>
      <c r="AG104" s="140">
        <f t="shared" si="40"/>
        <v>34</v>
      </c>
      <c r="AH104" s="140">
        <v>37</v>
      </c>
      <c r="AI104" s="140">
        <v>0</v>
      </c>
      <c r="AJ104" s="140">
        <f t="shared" si="41"/>
        <v>37</v>
      </c>
      <c r="AK104" s="140"/>
      <c r="AL104" s="82"/>
      <c r="AM104" s="82"/>
      <c r="AN104" s="140"/>
      <c r="AO104" s="140">
        <v>39</v>
      </c>
      <c r="AP104" s="82">
        <v>1</v>
      </c>
      <c r="AQ104" s="82">
        <f t="shared" si="42"/>
        <v>5</v>
      </c>
      <c r="AR104" s="107">
        <v>5</v>
      </c>
      <c r="AS104" s="107"/>
      <c r="AU104" s="99">
        <v>0</v>
      </c>
    </row>
    <row r="105" spans="1:47" ht="13.5" customHeight="1">
      <c r="A105" s="82" t="s">
        <v>59</v>
      </c>
      <c r="B105" s="140">
        <v>424</v>
      </c>
      <c r="C105" s="140">
        <v>201</v>
      </c>
      <c r="D105" s="140">
        <v>357</v>
      </c>
      <c r="E105" s="140">
        <v>157</v>
      </c>
      <c r="F105" s="140">
        <v>380</v>
      </c>
      <c r="G105" s="140">
        <v>216</v>
      </c>
      <c r="H105" s="140">
        <v>340</v>
      </c>
      <c r="I105" s="140">
        <v>170</v>
      </c>
      <c r="J105" s="140">
        <v>303</v>
      </c>
      <c r="K105" s="140">
        <v>170</v>
      </c>
      <c r="L105" s="139">
        <f t="shared" si="45"/>
        <v>1804</v>
      </c>
      <c r="M105" s="139">
        <f t="shared" si="46"/>
        <v>914</v>
      </c>
      <c r="N105" s="82" t="s">
        <v>59</v>
      </c>
      <c r="O105" s="140">
        <v>42</v>
      </c>
      <c r="P105" s="140">
        <v>18</v>
      </c>
      <c r="Q105" s="140">
        <v>58</v>
      </c>
      <c r="R105" s="140">
        <v>25</v>
      </c>
      <c r="S105" s="140">
        <v>75</v>
      </c>
      <c r="T105" s="140">
        <v>35</v>
      </c>
      <c r="U105" s="140">
        <v>30</v>
      </c>
      <c r="V105" s="140">
        <v>8</v>
      </c>
      <c r="W105" s="140">
        <v>49</v>
      </c>
      <c r="X105" s="140">
        <v>23</v>
      </c>
      <c r="Y105" s="139">
        <f t="shared" si="43"/>
        <v>254</v>
      </c>
      <c r="Z105" s="139">
        <f t="shared" si="44"/>
        <v>109</v>
      </c>
      <c r="AA105" s="82" t="s">
        <v>59</v>
      </c>
      <c r="AB105" s="140">
        <v>7</v>
      </c>
      <c r="AC105" s="140">
        <v>6</v>
      </c>
      <c r="AD105" s="140">
        <v>7</v>
      </c>
      <c r="AE105" s="140">
        <v>6</v>
      </c>
      <c r="AF105" s="140">
        <v>6</v>
      </c>
      <c r="AG105" s="140">
        <f t="shared" si="40"/>
        <v>32</v>
      </c>
      <c r="AH105" s="140">
        <v>28</v>
      </c>
      <c r="AI105" s="140">
        <v>5</v>
      </c>
      <c r="AJ105" s="140">
        <f t="shared" si="41"/>
        <v>33</v>
      </c>
      <c r="AK105" s="140"/>
      <c r="AL105" s="82"/>
      <c r="AM105" s="82"/>
      <c r="AN105" s="140"/>
      <c r="AO105" s="140">
        <v>35</v>
      </c>
      <c r="AP105" s="82">
        <v>5</v>
      </c>
      <c r="AQ105" s="82">
        <f t="shared" si="42"/>
        <v>6</v>
      </c>
      <c r="AR105" s="107">
        <v>6</v>
      </c>
      <c r="AS105" s="107"/>
      <c r="AU105" s="99">
        <v>0</v>
      </c>
    </row>
    <row r="106" spans="1:47" ht="13.5" customHeight="1">
      <c r="A106" s="82" t="s">
        <v>60</v>
      </c>
      <c r="B106" s="140">
        <v>644</v>
      </c>
      <c r="C106" s="140">
        <v>322</v>
      </c>
      <c r="D106" s="140">
        <v>659</v>
      </c>
      <c r="E106" s="140">
        <v>372</v>
      </c>
      <c r="F106" s="140">
        <v>504</v>
      </c>
      <c r="G106" s="140">
        <v>259</v>
      </c>
      <c r="H106" s="140">
        <v>449</v>
      </c>
      <c r="I106" s="140">
        <v>228</v>
      </c>
      <c r="J106" s="140">
        <v>447</v>
      </c>
      <c r="K106" s="140">
        <v>242</v>
      </c>
      <c r="L106" s="139">
        <f t="shared" si="45"/>
        <v>2703</v>
      </c>
      <c r="M106" s="139">
        <f t="shared" si="46"/>
        <v>1423</v>
      </c>
      <c r="N106" s="82" t="s">
        <v>60</v>
      </c>
      <c r="O106" s="140">
        <v>85</v>
      </c>
      <c r="P106" s="140">
        <v>28</v>
      </c>
      <c r="Q106" s="140">
        <v>48</v>
      </c>
      <c r="R106" s="140">
        <v>26</v>
      </c>
      <c r="S106" s="140">
        <v>78</v>
      </c>
      <c r="T106" s="140">
        <v>37</v>
      </c>
      <c r="U106" s="140">
        <v>25</v>
      </c>
      <c r="V106" s="140">
        <v>14</v>
      </c>
      <c r="W106" s="140">
        <v>48</v>
      </c>
      <c r="X106" s="140">
        <v>26</v>
      </c>
      <c r="Y106" s="139">
        <f t="shared" si="43"/>
        <v>284</v>
      </c>
      <c r="Z106" s="139">
        <f t="shared" si="44"/>
        <v>131</v>
      </c>
      <c r="AA106" s="82" t="s">
        <v>60</v>
      </c>
      <c r="AB106" s="140">
        <v>11</v>
      </c>
      <c r="AC106" s="140">
        <v>12</v>
      </c>
      <c r="AD106" s="140">
        <v>11</v>
      </c>
      <c r="AE106" s="140">
        <v>11</v>
      </c>
      <c r="AF106" s="140">
        <v>12</v>
      </c>
      <c r="AG106" s="140">
        <f t="shared" si="40"/>
        <v>57</v>
      </c>
      <c r="AH106" s="140">
        <v>57</v>
      </c>
      <c r="AI106" s="140">
        <v>0</v>
      </c>
      <c r="AJ106" s="140">
        <f t="shared" si="41"/>
        <v>57</v>
      </c>
      <c r="AK106" s="140"/>
      <c r="AL106" s="82"/>
      <c r="AM106" s="82"/>
      <c r="AN106" s="140"/>
      <c r="AO106" s="140">
        <v>83</v>
      </c>
      <c r="AP106" s="82">
        <v>1</v>
      </c>
      <c r="AQ106" s="82">
        <f t="shared" si="42"/>
        <v>6</v>
      </c>
      <c r="AR106" s="107">
        <v>6</v>
      </c>
      <c r="AS106" s="107"/>
      <c r="AU106" s="99">
        <v>0</v>
      </c>
    </row>
    <row r="107" spans="1:47" ht="13.5" customHeight="1">
      <c r="A107" s="82" t="s">
        <v>61</v>
      </c>
      <c r="B107" s="140">
        <v>77</v>
      </c>
      <c r="C107" s="140">
        <v>51</v>
      </c>
      <c r="D107" s="140">
        <v>81</v>
      </c>
      <c r="E107" s="140">
        <v>37</v>
      </c>
      <c r="F107" s="140">
        <v>84</v>
      </c>
      <c r="G107" s="140">
        <v>43</v>
      </c>
      <c r="H107" s="140">
        <v>54</v>
      </c>
      <c r="I107" s="140">
        <v>28</v>
      </c>
      <c r="J107" s="140">
        <v>53</v>
      </c>
      <c r="K107" s="140">
        <v>25</v>
      </c>
      <c r="L107" s="139">
        <f t="shared" si="45"/>
        <v>349</v>
      </c>
      <c r="M107" s="139">
        <f t="shared" si="46"/>
        <v>184</v>
      </c>
      <c r="N107" s="82" t="s">
        <v>61</v>
      </c>
      <c r="O107" s="140">
        <v>11</v>
      </c>
      <c r="P107" s="140">
        <v>5</v>
      </c>
      <c r="Q107" s="140">
        <v>3</v>
      </c>
      <c r="R107" s="140">
        <v>0</v>
      </c>
      <c r="S107" s="140">
        <v>9</v>
      </c>
      <c r="T107" s="140">
        <v>4</v>
      </c>
      <c r="U107" s="140">
        <v>8</v>
      </c>
      <c r="V107" s="140">
        <v>4</v>
      </c>
      <c r="W107" s="140">
        <v>2</v>
      </c>
      <c r="X107" s="140">
        <v>2</v>
      </c>
      <c r="Y107" s="139">
        <f t="shared" si="43"/>
        <v>33</v>
      </c>
      <c r="Z107" s="139">
        <f t="shared" si="44"/>
        <v>15</v>
      </c>
      <c r="AA107" s="82" t="s">
        <v>61</v>
      </c>
      <c r="AB107" s="140">
        <v>2</v>
      </c>
      <c r="AC107" s="140">
        <v>2</v>
      </c>
      <c r="AD107" s="140">
        <v>2</v>
      </c>
      <c r="AE107" s="140">
        <v>1</v>
      </c>
      <c r="AF107" s="140">
        <v>1</v>
      </c>
      <c r="AG107" s="140">
        <f t="shared" si="40"/>
        <v>8</v>
      </c>
      <c r="AH107" s="140">
        <v>8</v>
      </c>
      <c r="AI107" s="140">
        <v>0</v>
      </c>
      <c r="AJ107" s="140">
        <f t="shared" si="41"/>
        <v>8</v>
      </c>
      <c r="AK107" s="140"/>
      <c r="AL107" s="82"/>
      <c r="AM107" s="82"/>
      <c r="AN107" s="140"/>
      <c r="AO107" s="140">
        <v>8</v>
      </c>
      <c r="AP107" s="82">
        <v>1</v>
      </c>
      <c r="AQ107" s="82">
        <f t="shared" si="42"/>
        <v>1</v>
      </c>
      <c r="AR107" s="107">
        <v>1</v>
      </c>
      <c r="AS107" s="107"/>
      <c r="AU107" s="99">
        <v>0</v>
      </c>
    </row>
    <row r="108" spans="1:47" ht="13.5" customHeight="1">
      <c r="A108" s="82" t="s">
        <v>63</v>
      </c>
      <c r="B108" s="140">
        <v>587</v>
      </c>
      <c r="C108" s="140">
        <v>299</v>
      </c>
      <c r="D108" s="140">
        <v>532</v>
      </c>
      <c r="E108" s="140">
        <v>252</v>
      </c>
      <c r="F108" s="140">
        <v>418</v>
      </c>
      <c r="G108" s="140">
        <v>207</v>
      </c>
      <c r="H108" s="140">
        <v>407</v>
      </c>
      <c r="I108" s="140">
        <v>223</v>
      </c>
      <c r="J108" s="140">
        <v>301</v>
      </c>
      <c r="K108" s="140">
        <v>170</v>
      </c>
      <c r="L108" s="139">
        <f t="shared" si="45"/>
        <v>2245</v>
      </c>
      <c r="M108" s="139">
        <f t="shared" si="46"/>
        <v>1151</v>
      </c>
      <c r="N108" s="82" t="s">
        <v>63</v>
      </c>
      <c r="O108" s="140">
        <v>84</v>
      </c>
      <c r="P108" s="140">
        <v>35</v>
      </c>
      <c r="Q108" s="140">
        <v>73</v>
      </c>
      <c r="R108" s="140">
        <v>28</v>
      </c>
      <c r="S108" s="140">
        <v>50</v>
      </c>
      <c r="T108" s="140">
        <v>23</v>
      </c>
      <c r="U108" s="140">
        <v>45</v>
      </c>
      <c r="V108" s="140">
        <v>24</v>
      </c>
      <c r="W108" s="140">
        <v>43</v>
      </c>
      <c r="X108" s="140">
        <v>26</v>
      </c>
      <c r="Y108" s="139">
        <f t="shared" si="43"/>
        <v>295</v>
      </c>
      <c r="Z108" s="139">
        <f t="shared" si="44"/>
        <v>136</v>
      </c>
      <c r="AA108" s="82" t="s">
        <v>63</v>
      </c>
      <c r="AB108" s="140">
        <v>17</v>
      </c>
      <c r="AC108" s="140">
        <v>16</v>
      </c>
      <c r="AD108" s="140">
        <v>15</v>
      </c>
      <c r="AE108" s="140">
        <v>14</v>
      </c>
      <c r="AF108" s="140">
        <v>11</v>
      </c>
      <c r="AG108" s="140">
        <f t="shared" si="40"/>
        <v>73</v>
      </c>
      <c r="AH108" s="140">
        <v>59</v>
      </c>
      <c r="AI108" s="140">
        <v>7</v>
      </c>
      <c r="AJ108" s="140">
        <f t="shared" si="41"/>
        <v>66</v>
      </c>
      <c r="AK108" s="140"/>
      <c r="AL108" s="82"/>
      <c r="AM108" s="82"/>
      <c r="AN108" s="140"/>
      <c r="AO108" s="140">
        <v>61</v>
      </c>
      <c r="AP108" s="82">
        <v>10</v>
      </c>
      <c r="AQ108" s="82">
        <f t="shared" si="42"/>
        <v>13</v>
      </c>
      <c r="AR108" s="107">
        <v>13</v>
      </c>
      <c r="AS108" s="107"/>
      <c r="AU108" s="99">
        <v>0</v>
      </c>
    </row>
    <row r="109" spans="1:47" ht="13.5" customHeight="1">
      <c r="A109" s="82" t="s">
        <v>64</v>
      </c>
      <c r="B109" s="140">
        <v>3997</v>
      </c>
      <c r="C109" s="140">
        <v>2007</v>
      </c>
      <c r="D109" s="140">
        <v>3411</v>
      </c>
      <c r="E109" s="140">
        <v>1687</v>
      </c>
      <c r="F109" s="140">
        <v>3735</v>
      </c>
      <c r="G109" s="140">
        <v>1846</v>
      </c>
      <c r="H109" s="140">
        <v>2847</v>
      </c>
      <c r="I109" s="140">
        <v>1440</v>
      </c>
      <c r="J109" s="140">
        <v>2575</v>
      </c>
      <c r="K109" s="140">
        <v>1328</v>
      </c>
      <c r="L109" s="139">
        <f t="shared" si="45"/>
        <v>16565</v>
      </c>
      <c r="M109" s="139">
        <f t="shared" si="46"/>
        <v>8308</v>
      </c>
      <c r="N109" s="82" t="s">
        <v>64</v>
      </c>
      <c r="O109" s="140">
        <v>237</v>
      </c>
      <c r="P109" s="140">
        <v>108</v>
      </c>
      <c r="Q109" s="140">
        <v>266</v>
      </c>
      <c r="R109" s="140">
        <v>117</v>
      </c>
      <c r="S109" s="140">
        <v>315</v>
      </c>
      <c r="T109" s="140">
        <v>138</v>
      </c>
      <c r="U109" s="140">
        <v>223</v>
      </c>
      <c r="V109" s="140">
        <v>103</v>
      </c>
      <c r="W109" s="140">
        <v>280</v>
      </c>
      <c r="X109" s="140">
        <v>134</v>
      </c>
      <c r="Y109" s="139">
        <f t="shared" si="43"/>
        <v>1321</v>
      </c>
      <c r="Z109" s="139">
        <f t="shared" si="44"/>
        <v>600</v>
      </c>
      <c r="AA109" s="82" t="s">
        <v>64</v>
      </c>
      <c r="AB109" s="140">
        <v>99</v>
      </c>
      <c r="AC109" s="140">
        <v>92</v>
      </c>
      <c r="AD109" s="140">
        <v>95</v>
      </c>
      <c r="AE109" s="140">
        <v>81</v>
      </c>
      <c r="AF109" s="140">
        <v>79</v>
      </c>
      <c r="AG109" s="140">
        <f t="shared" si="40"/>
        <v>446</v>
      </c>
      <c r="AH109" s="140">
        <v>405</v>
      </c>
      <c r="AI109" s="140">
        <v>36</v>
      </c>
      <c r="AJ109" s="140">
        <f t="shared" si="41"/>
        <v>441</v>
      </c>
      <c r="AK109" s="140"/>
      <c r="AL109" s="82"/>
      <c r="AM109" s="82"/>
      <c r="AN109" s="140"/>
      <c r="AO109" s="140">
        <v>436</v>
      </c>
      <c r="AP109" s="82">
        <v>63</v>
      </c>
      <c r="AQ109" s="82">
        <f t="shared" si="42"/>
        <v>74</v>
      </c>
      <c r="AR109" s="107">
        <v>74</v>
      </c>
      <c r="AS109" s="107"/>
      <c r="AU109" s="99">
        <v>0</v>
      </c>
    </row>
    <row r="110" spans="1:47" ht="13.5" customHeight="1">
      <c r="A110" s="82" t="s">
        <v>65</v>
      </c>
      <c r="B110" s="140">
        <v>429</v>
      </c>
      <c r="C110" s="140">
        <v>221</v>
      </c>
      <c r="D110" s="140">
        <v>289</v>
      </c>
      <c r="E110" s="140">
        <v>158</v>
      </c>
      <c r="F110" s="140">
        <v>256</v>
      </c>
      <c r="G110" s="140">
        <v>124</v>
      </c>
      <c r="H110" s="140">
        <v>198</v>
      </c>
      <c r="I110" s="140">
        <v>94</v>
      </c>
      <c r="J110" s="140">
        <v>190</v>
      </c>
      <c r="K110" s="140">
        <v>99</v>
      </c>
      <c r="L110" s="139">
        <f aca="true" t="shared" si="47" ref="L110:L118">+B110+D110+F110+H110+J110</f>
        <v>1362</v>
      </c>
      <c r="M110" s="139">
        <f aca="true" t="shared" si="48" ref="M110:M118">+C110+E110+G110+I110+K110</f>
        <v>696</v>
      </c>
      <c r="N110" s="82" t="s">
        <v>65</v>
      </c>
      <c r="O110" s="140">
        <v>27</v>
      </c>
      <c r="P110" s="140">
        <v>14</v>
      </c>
      <c r="Q110" s="140">
        <v>27</v>
      </c>
      <c r="R110" s="140">
        <v>14</v>
      </c>
      <c r="S110" s="140">
        <v>26</v>
      </c>
      <c r="T110" s="140">
        <v>9</v>
      </c>
      <c r="U110" s="140">
        <v>9</v>
      </c>
      <c r="V110" s="140">
        <v>3</v>
      </c>
      <c r="W110" s="140">
        <v>10</v>
      </c>
      <c r="X110" s="140">
        <v>2</v>
      </c>
      <c r="Y110" s="139">
        <f>+O110+Q110+S110+U110+W110</f>
        <v>99</v>
      </c>
      <c r="Z110" s="139">
        <f>+P110+R110+T110+V110+X110</f>
        <v>42</v>
      </c>
      <c r="AA110" s="82" t="s">
        <v>65</v>
      </c>
      <c r="AB110" s="140">
        <v>15</v>
      </c>
      <c r="AC110" s="140">
        <v>14</v>
      </c>
      <c r="AD110" s="140">
        <v>14</v>
      </c>
      <c r="AE110" s="140">
        <v>13</v>
      </c>
      <c r="AF110" s="140">
        <v>11</v>
      </c>
      <c r="AG110" s="140">
        <f t="shared" si="40"/>
        <v>67</v>
      </c>
      <c r="AH110" s="140">
        <v>37</v>
      </c>
      <c r="AI110" s="140">
        <v>17</v>
      </c>
      <c r="AJ110" s="140">
        <f t="shared" si="41"/>
        <v>54</v>
      </c>
      <c r="AK110" s="140"/>
      <c r="AL110" s="82"/>
      <c r="AM110" s="82"/>
      <c r="AN110" s="140"/>
      <c r="AO110" s="140">
        <v>45</v>
      </c>
      <c r="AP110" s="82">
        <v>1</v>
      </c>
      <c r="AQ110" s="82">
        <f t="shared" si="42"/>
        <v>12</v>
      </c>
      <c r="AR110" s="107">
        <v>12</v>
      </c>
      <c r="AS110" s="107"/>
      <c r="AU110" s="99">
        <v>0</v>
      </c>
    </row>
    <row r="111" spans="1:47" ht="13.5" customHeight="1">
      <c r="A111" s="82" t="s">
        <v>66</v>
      </c>
      <c r="B111" s="140">
        <v>224</v>
      </c>
      <c r="C111" s="140">
        <v>115</v>
      </c>
      <c r="D111" s="140">
        <v>100</v>
      </c>
      <c r="E111" s="140">
        <v>45</v>
      </c>
      <c r="F111" s="140">
        <v>70</v>
      </c>
      <c r="G111" s="140">
        <v>33</v>
      </c>
      <c r="H111" s="140">
        <v>49</v>
      </c>
      <c r="I111" s="140">
        <v>28</v>
      </c>
      <c r="J111" s="140">
        <v>39</v>
      </c>
      <c r="K111" s="140">
        <v>16</v>
      </c>
      <c r="L111" s="139">
        <f t="shared" si="47"/>
        <v>482</v>
      </c>
      <c r="M111" s="139">
        <f t="shared" si="48"/>
        <v>237</v>
      </c>
      <c r="N111" s="82" t="s">
        <v>66</v>
      </c>
      <c r="O111" s="140">
        <v>30</v>
      </c>
      <c r="P111" s="140">
        <v>16</v>
      </c>
      <c r="Q111" s="140">
        <v>20</v>
      </c>
      <c r="R111" s="140">
        <v>8</v>
      </c>
      <c r="S111" s="140">
        <v>7</v>
      </c>
      <c r="T111" s="140">
        <v>3</v>
      </c>
      <c r="U111" s="140">
        <v>11</v>
      </c>
      <c r="V111" s="140">
        <v>8</v>
      </c>
      <c r="W111" s="140">
        <v>10</v>
      </c>
      <c r="X111" s="140">
        <v>3</v>
      </c>
      <c r="Y111" s="139">
        <f t="shared" si="43"/>
        <v>78</v>
      </c>
      <c r="Z111" s="139">
        <f t="shared" si="44"/>
        <v>38</v>
      </c>
      <c r="AA111" s="82" t="s">
        <v>66</v>
      </c>
      <c r="AB111" s="140">
        <v>6</v>
      </c>
      <c r="AC111" s="140">
        <v>5</v>
      </c>
      <c r="AD111" s="140">
        <v>4</v>
      </c>
      <c r="AE111" s="140">
        <v>2</v>
      </c>
      <c r="AF111" s="140">
        <v>2</v>
      </c>
      <c r="AG111" s="140">
        <f t="shared" si="40"/>
        <v>19</v>
      </c>
      <c r="AH111" s="140">
        <v>9</v>
      </c>
      <c r="AI111" s="140">
        <v>3</v>
      </c>
      <c r="AJ111" s="140">
        <f t="shared" si="41"/>
        <v>12</v>
      </c>
      <c r="AK111" s="140"/>
      <c r="AL111" s="82"/>
      <c r="AM111" s="82"/>
      <c r="AN111" s="140"/>
      <c r="AO111" s="140">
        <v>11</v>
      </c>
      <c r="AP111" s="82">
        <v>1</v>
      </c>
      <c r="AQ111" s="82">
        <f t="shared" si="42"/>
        <v>6</v>
      </c>
      <c r="AR111" s="107">
        <v>6</v>
      </c>
      <c r="AS111" s="107"/>
      <c r="AU111" s="99">
        <v>0</v>
      </c>
    </row>
    <row r="112" spans="1:47" ht="13.5" customHeight="1">
      <c r="A112" s="82" t="s">
        <v>67</v>
      </c>
      <c r="B112" s="140">
        <v>503</v>
      </c>
      <c r="C112" s="140">
        <v>235</v>
      </c>
      <c r="D112" s="140">
        <v>370</v>
      </c>
      <c r="E112" s="140">
        <v>186</v>
      </c>
      <c r="F112" s="140">
        <v>308</v>
      </c>
      <c r="G112" s="140">
        <v>154</v>
      </c>
      <c r="H112" s="140">
        <v>204</v>
      </c>
      <c r="I112" s="140">
        <v>95</v>
      </c>
      <c r="J112" s="140">
        <v>114</v>
      </c>
      <c r="K112" s="140">
        <v>55</v>
      </c>
      <c r="L112" s="139">
        <f t="shared" si="47"/>
        <v>1499</v>
      </c>
      <c r="M112" s="139">
        <f t="shared" si="48"/>
        <v>725</v>
      </c>
      <c r="N112" s="82" t="s">
        <v>67</v>
      </c>
      <c r="O112" s="140">
        <v>40</v>
      </c>
      <c r="P112" s="140">
        <v>12</v>
      </c>
      <c r="Q112" s="140">
        <v>38</v>
      </c>
      <c r="R112" s="140">
        <v>20</v>
      </c>
      <c r="S112" s="140">
        <v>57</v>
      </c>
      <c r="T112" s="140">
        <v>24</v>
      </c>
      <c r="U112" s="140">
        <v>17</v>
      </c>
      <c r="V112" s="140">
        <v>13</v>
      </c>
      <c r="W112" s="140">
        <v>9</v>
      </c>
      <c r="X112" s="140">
        <v>4</v>
      </c>
      <c r="Y112" s="139">
        <f t="shared" si="43"/>
        <v>161</v>
      </c>
      <c r="Z112" s="139">
        <f t="shared" si="44"/>
        <v>73</v>
      </c>
      <c r="AA112" s="82" t="s">
        <v>67</v>
      </c>
      <c r="AB112" s="140">
        <v>13</v>
      </c>
      <c r="AC112" s="140">
        <v>12</v>
      </c>
      <c r="AD112" s="140">
        <v>11</v>
      </c>
      <c r="AE112" s="140">
        <v>9</v>
      </c>
      <c r="AF112" s="140">
        <v>7</v>
      </c>
      <c r="AG112" s="140">
        <f t="shared" si="40"/>
        <v>52</v>
      </c>
      <c r="AH112" s="140">
        <v>41</v>
      </c>
      <c r="AI112" s="140">
        <v>8</v>
      </c>
      <c r="AJ112" s="140">
        <f t="shared" si="41"/>
        <v>49</v>
      </c>
      <c r="AK112" s="140"/>
      <c r="AL112" s="82"/>
      <c r="AM112" s="82"/>
      <c r="AN112" s="140"/>
      <c r="AO112" s="140">
        <v>55</v>
      </c>
      <c r="AP112" s="82">
        <v>4</v>
      </c>
      <c r="AQ112" s="82">
        <f t="shared" si="42"/>
        <v>12</v>
      </c>
      <c r="AR112" s="107">
        <v>11</v>
      </c>
      <c r="AS112" s="107">
        <v>1</v>
      </c>
      <c r="AU112" s="99">
        <v>0</v>
      </c>
    </row>
    <row r="113" spans="1:47" s="464" customFormat="1" ht="13.5" customHeight="1">
      <c r="A113" s="465" t="s">
        <v>68</v>
      </c>
      <c r="B113" s="456">
        <v>843</v>
      </c>
      <c r="C113" s="456">
        <v>400</v>
      </c>
      <c r="D113" s="456">
        <v>542</v>
      </c>
      <c r="E113" s="456">
        <v>277</v>
      </c>
      <c r="F113" s="456">
        <v>506</v>
      </c>
      <c r="G113" s="456">
        <v>248</v>
      </c>
      <c r="H113" s="456">
        <v>410</v>
      </c>
      <c r="I113" s="456">
        <v>195</v>
      </c>
      <c r="J113" s="456">
        <v>289</v>
      </c>
      <c r="K113" s="456">
        <v>149</v>
      </c>
      <c r="L113" s="457">
        <f t="shared" si="47"/>
        <v>2590</v>
      </c>
      <c r="M113" s="457">
        <f t="shared" si="48"/>
        <v>1269</v>
      </c>
      <c r="N113" s="465" t="s">
        <v>68</v>
      </c>
      <c r="O113" s="456">
        <v>70</v>
      </c>
      <c r="P113" s="456">
        <v>32</v>
      </c>
      <c r="Q113" s="456">
        <v>60</v>
      </c>
      <c r="R113" s="456">
        <v>29</v>
      </c>
      <c r="S113" s="456">
        <v>67</v>
      </c>
      <c r="T113" s="456">
        <v>32</v>
      </c>
      <c r="U113" s="456">
        <v>48</v>
      </c>
      <c r="V113" s="456">
        <v>25</v>
      </c>
      <c r="W113" s="456">
        <v>35</v>
      </c>
      <c r="X113" s="456">
        <v>20</v>
      </c>
      <c r="Y113" s="457">
        <f t="shared" si="43"/>
        <v>280</v>
      </c>
      <c r="Z113" s="457">
        <f t="shared" si="44"/>
        <v>138</v>
      </c>
      <c r="AA113" s="465" t="s">
        <v>68</v>
      </c>
      <c r="AB113" s="456">
        <v>20</v>
      </c>
      <c r="AC113" s="456">
        <v>16</v>
      </c>
      <c r="AD113" s="456">
        <v>16</v>
      </c>
      <c r="AE113" s="456">
        <v>13</v>
      </c>
      <c r="AF113" s="456">
        <v>10</v>
      </c>
      <c r="AG113" s="456">
        <f t="shared" si="40"/>
        <v>75</v>
      </c>
      <c r="AH113" s="456">
        <v>57</v>
      </c>
      <c r="AI113" s="456">
        <v>8</v>
      </c>
      <c r="AJ113" s="456">
        <f t="shared" si="41"/>
        <v>65</v>
      </c>
      <c r="AK113" s="456"/>
      <c r="AL113" s="465"/>
      <c r="AM113" s="465"/>
      <c r="AN113" s="456"/>
      <c r="AO113" s="456">
        <v>63</v>
      </c>
      <c r="AP113" s="465">
        <v>13</v>
      </c>
      <c r="AQ113" s="465">
        <f t="shared" si="42"/>
        <v>13</v>
      </c>
      <c r="AR113" s="466">
        <v>12</v>
      </c>
      <c r="AS113" s="466">
        <v>1</v>
      </c>
      <c r="AU113" s="99">
        <v>0</v>
      </c>
    </row>
    <row r="114" spans="1:47" ht="13.5" customHeight="1">
      <c r="A114" s="82" t="s">
        <v>69</v>
      </c>
      <c r="B114" s="140">
        <v>710</v>
      </c>
      <c r="C114" s="140">
        <v>314</v>
      </c>
      <c r="D114" s="140">
        <v>514</v>
      </c>
      <c r="E114" s="140">
        <v>244</v>
      </c>
      <c r="F114" s="140">
        <v>415</v>
      </c>
      <c r="G114" s="140">
        <v>214</v>
      </c>
      <c r="H114" s="140">
        <v>385</v>
      </c>
      <c r="I114" s="140">
        <v>181</v>
      </c>
      <c r="J114" s="140">
        <v>396</v>
      </c>
      <c r="K114" s="140">
        <v>192</v>
      </c>
      <c r="L114" s="139">
        <f t="shared" si="47"/>
        <v>2420</v>
      </c>
      <c r="M114" s="139">
        <f t="shared" si="48"/>
        <v>1145</v>
      </c>
      <c r="N114" s="82" t="s">
        <v>69</v>
      </c>
      <c r="O114" s="140">
        <v>32</v>
      </c>
      <c r="P114" s="140">
        <v>15</v>
      </c>
      <c r="Q114" s="140">
        <v>84</v>
      </c>
      <c r="R114" s="140">
        <v>33</v>
      </c>
      <c r="S114" s="140">
        <v>41</v>
      </c>
      <c r="T114" s="140">
        <v>24</v>
      </c>
      <c r="U114" s="140">
        <v>24</v>
      </c>
      <c r="V114" s="140">
        <v>12</v>
      </c>
      <c r="W114" s="140">
        <v>20</v>
      </c>
      <c r="X114" s="140">
        <v>12</v>
      </c>
      <c r="Y114" s="139">
        <f t="shared" si="43"/>
        <v>201</v>
      </c>
      <c r="Z114" s="139">
        <f t="shared" si="44"/>
        <v>96</v>
      </c>
      <c r="AA114" s="82" t="s">
        <v>69</v>
      </c>
      <c r="AB114" s="140">
        <v>17</v>
      </c>
      <c r="AC114" s="140">
        <v>14</v>
      </c>
      <c r="AD114" s="140">
        <v>12</v>
      </c>
      <c r="AE114" s="140">
        <v>12</v>
      </c>
      <c r="AF114" s="140">
        <v>13</v>
      </c>
      <c r="AG114" s="140">
        <f t="shared" si="40"/>
        <v>68</v>
      </c>
      <c r="AH114" s="140">
        <v>72</v>
      </c>
      <c r="AI114" s="140">
        <v>1</v>
      </c>
      <c r="AJ114" s="140">
        <f t="shared" si="41"/>
        <v>73</v>
      </c>
      <c r="AK114" s="140"/>
      <c r="AL114" s="82"/>
      <c r="AM114" s="82"/>
      <c r="AN114" s="140"/>
      <c r="AO114" s="140">
        <v>67</v>
      </c>
      <c r="AP114" s="82">
        <v>7</v>
      </c>
      <c r="AQ114" s="82">
        <f t="shared" si="42"/>
        <v>13</v>
      </c>
      <c r="AR114" s="107">
        <v>11</v>
      </c>
      <c r="AS114" s="107">
        <v>2</v>
      </c>
      <c r="AU114" s="99">
        <v>0</v>
      </c>
    </row>
    <row r="115" spans="1:47" ht="13.5" customHeight="1">
      <c r="A115" s="82" t="s">
        <v>70</v>
      </c>
      <c r="B115" s="140">
        <v>495</v>
      </c>
      <c r="C115" s="140">
        <v>238</v>
      </c>
      <c r="D115" s="140">
        <v>460</v>
      </c>
      <c r="E115" s="140">
        <v>208</v>
      </c>
      <c r="F115" s="140">
        <v>462</v>
      </c>
      <c r="G115" s="140">
        <v>205</v>
      </c>
      <c r="H115" s="140">
        <v>313</v>
      </c>
      <c r="I115" s="140">
        <v>143</v>
      </c>
      <c r="J115" s="140">
        <v>282</v>
      </c>
      <c r="K115" s="140">
        <v>137</v>
      </c>
      <c r="L115" s="139">
        <f t="shared" si="47"/>
        <v>2012</v>
      </c>
      <c r="M115" s="139">
        <f t="shared" si="48"/>
        <v>931</v>
      </c>
      <c r="N115" s="82" t="s">
        <v>70</v>
      </c>
      <c r="O115" s="140">
        <v>55</v>
      </c>
      <c r="P115" s="140">
        <v>20</v>
      </c>
      <c r="Q115" s="140">
        <v>42</v>
      </c>
      <c r="R115" s="140">
        <v>14</v>
      </c>
      <c r="S115" s="140">
        <v>76</v>
      </c>
      <c r="T115" s="140">
        <v>31</v>
      </c>
      <c r="U115" s="140">
        <v>52</v>
      </c>
      <c r="V115" s="140">
        <v>18</v>
      </c>
      <c r="W115" s="140">
        <v>94</v>
      </c>
      <c r="X115" s="140">
        <v>46</v>
      </c>
      <c r="Y115" s="139">
        <f t="shared" si="43"/>
        <v>319</v>
      </c>
      <c r="Z115" s="139">
        <f t="shared" si="44"/>
        <v>129</v>
      </c>
      <c r="AA115" s="82" t="s">
        <v>70</v>
      </c>
      <c r="AB115" s="140">
        <v>10</v>
      </c>
      <c r="AC115" s="140">
        <v>10</v>
      </c>
      <c r="AD115" s="140">
        <v>11</v>
      </c>
      <c r="AE115" s="140">
        <v>6</v>
      </c>
      <c r="AF115" s="140">
        <v>7</v>
      </c>
      <c r="AG115" s="140">
        <f t="shared" si="40"/>
        <v>44</v>
      </c>
      <c r="AH115" s="140">
        <v>36</v>
      </c>
      <c r="AI115" s="140">
        <v>7</v>
      </c>
      <c r="AJ115" s="140">
        <f t="shared" si="41"/>
        <v>43</v>
      </c>
      <c r="AK115" s="140"/>
      <c r="AL115" s="82"/>
      <c r="AM115" s="82"/>
      <c r="AN115" s="140"/>
      <c r="AO115" s="140">
        <v>51</v>
      </c>
      <c r="AP115" s="82">
        <v>8</v>
      </c>
      <c r="AQ115" s="82">
        <f t="shared" si="42"/>
        <v>8</v>
      </c>
      <c r="AR115" s="107">
        <v>8</v>
      </c>
      <c r="AS115" s="107"/>
      <c r="AU115" s="99">
        <v>0</v>
      </c>
    </row>
    <row r="116" spans="1:47" ht="13.5" customHeight="1">
      <c r="A116" s="82" t="s">
        <v>71</v>
      </c>
      <c r="B116" s="140">
        <v>62</v>
      </c>
      <c r="C116" s="140">
        <v>23</v>
      </c>
      <c r="D116" s="140">
        <v>48</v>
      </c>
      <c r="E116" s="140">
        <v>18</v>
      </c>
      <c r="F116" s="140">
        <v>54</v>
      </c>
      <c r="G116" s="140">
        <v>34</v>
      </c>
      <c r="H116" s="140">
        <v>68</v>
      </c>
      <c r="I116" s="140">
        <v>29</v>
      </c>
      <c r="J116" s="140">
        <v>40</v>
      </c>
      <c r="K116" s="140">
        <v>28</v>
      </c>
      <c r="L116" s="139">
        <f t="shared" si="47"/>
        <v>272</v>
      </c>
      <c r="M116" s="139">
        <f t="shared" si="48"/>
        <v>132</v>
      </c>
      <c r="N116" s="82" t="s">
        <v>71</v>
      </c>
      <c r="O116" s="140">
        <v>9</v>
      </c>
      <c r="P116" s="140">
        <v>3</v>
      </c>
      <c r="Q116" s="140">
        <v>5</v>
      </c>
      <c r="R116" s="140">
        <v>1</v>
      </c>
      <c r="S116" s="140">
        <v>9</v>
      </c>
      <c r="T116" s="140">
        <v>7</v>
      </c>
      <c r="U116" s="140">
        <v>18</v>
      </c>
      <c r="V116" s="140">
        <v>8</v>
      </c>
      <c r="W116" s="140">
        <v>1</v>
      </c>
      <c r="X116" s="140">
        <v>1</v>
      </c>
      <c r="Y116" s="139">
        <f t="shared" si="43"/>
        <v>42</v>
      </c>
      <c r="Z116" s="139">
        <f t="shared" si="44"/>
        <v>20</v>
      </c>
      <c r="AA116" s="82" t="s">
        <v>71</v>
      </c>
      <c r="AB116" s="140">
        <v>1</v>
      </c>
      <c r="AC116" s="140">
        <v>1</v>
      </c>
      <c r="AD116" s="140">
        <v>1</v>
      </c>
      <c r="AE116" s="140">
        <v>1</v>
      </c>
      <c r="AF116" s="140">
        <v>1</v>
      </c>
      <c r="AG116" s="140">
        <f t="shared" si="40"/>
        <v>5</v>
      </c>
      <c r="AH116" s="140">
        <v>7</v>
      </c>
      <c r="AI116" s="140">
        <v>0</v>
      </c>
      <c r="AJ116" s="140">
        <f t="shared" si="41"/>
        <v>7</v>
      </c>
      <c r="AK116" s="140"/>
      <c r="AL116" s="82"/>
      <c r="AM116" s="82"/>
      <c r="AN116" s="140"/>
      <c r="AO116" s="140">
        <v>6</v>
      </c>
      <c r="AP116" s="82">
        <v>2</v>
      </c>
      <c r="AQ116" s="82">
        <f t="shared" si="42"/>
        <v>2</v>
      </c>
      <c r="AR116" s="107">
        <v>1</v>
      </c>
      <c r="AS116" s="107">
        <v>1</v>
      </c>
      <c r="AU116" s="99">
        <v>0</v>
      </c>
    </row>
    <row r="117" spans="1:47" ht="13.5" customHeight="1">
      <c r="A117" s="82" t="s">
        <v>72</v>
      </c>
      <c r="B117" s="140">
        <v>372</v>
      </c>
      <c r="C117" s="140">
        <v>204</v>
      </c>
      <c r="D117" s="140">
        <v>289</v>
      </c>
      <c r="E117" s="140">
        <v>137</v>
      </c>
      <c r="F117" s="140">
        <v>244</v>
      </c>
      <c r="G117" s="140">
        <v>119</v>
      </c>
      <c r="H117" s="140">
        <v>209</v>
      </c>
      <c r="I117" s="140">
        <v>105</v>
      </c>
      <c r="J117" s="140">
        <v>193</v>
      </c>
      <c r="K117" s="140">
        <v>100</v>
      </c>
      <c r="L117" s="139">
        <f t="shared" si="47"/>
        <v>1307</v>
      </c>
      <c r="M117" s="139">
        <f t="shared" si="48"/>
        <v>665</v>
      </c>
      <c r="N117" s="82" t="s">
        <v>72</v>
      </c>
      <c r="O117" s="140">
        <v>4</v>
      </c>
      <c r="P117" s="140">
        <v>2</v>
      </c>
      <c r="Q117" s="140">
        <v>13</v>
      </c>
      <c r="R117" s="140">
        <v>6</v>
      </c>
      <c r="S117" s="140">
        <v>21</v>
      </c>
      <c r="T117" s="140">
        <v>7</v>
      </c>
      <c r="U117" s="140">
        <v>8</v>
      </c>
      <c r="V117" s="140">
        <v>5</v>
      </c>
      <c r="W117" s="140">
        <v>20</v>
      </c>
      <c r="X117" s="140">
        <v>10</v>
      </c>
      <c r="Y117" s="139">
        <f t="shared" si="43"/>
        <v>66</v>
      </c>
      <c r="Z117" s="139">
        <f t="shared" si="44"/>
        <v>30</v>
      </c>
      <c r="AA117" s="82" t="s">
        <v>72</v>
      </c>
      <c r="AB117" s="140">
        <v>8</v>
      </c>
      <c r="AC117" s="140">
        <v>7</v>
      </c>
      <c r="AD117" s="140">
        <v>6</v>
      </c>
      <c r="AE117" s="140">
        <v>6</v>
      </c>
      <c r="AF117" s="140">
        <v>6</v>
      </c>
      <c r="AG117" s="140">
        <f t="shared" si="40"/>
        <v>33</v>
      </c>
      <c r="AH117" s="140">
        <v>27</v>
      </c>
      <c r="AI117" s="140">
        <v>4</v>
      </c>
      <c r="AJ117" s="140">
        <f t="shared" si="41"/>
        <v>31</v>
      </c>
      <c r="AK117" s="140"/>
      <c r="AL117" s="82"/>
      <c r="AM117" s="82"/>
      <c r="AN117" s="140"/>
      <c r="AO117" s="140">
        <v>28</v>
      </c>
      <c r="AP117" s="82">
        <v>6</v>
      </c>
      <c r="AQ117" s="82">
        <f t="shared" si="42"/>
        <v>5</v>
      </c>
      <c r="AR117" s="107">
        <v>5</v>
      </c>
      <c r="AS117" s="107"/>
      <c r="AU117" s="99">
        <v>0</v>
      </c>
    </row>
    <row r="118" spans="1:47" ht="13.5" customHeight="1">
      <c r="A118" s="82" t="s">
        <v>73</v>
      </c>
      <c r="B118" s="140">
        <v>55</v>
      </c>
      <c r="C118" s="140">
        <v>24</v>
      </c>
      <c r="D118" s="140">
        <v>36</v>
      </c>
      <c r="E118" s="140">
        <v>21</v>
      </c>
      <c r="F118" s="140">
        <v>32</v>
      </c>
      <c r="G118" s="140">
        <v>22</v>
      </c>
      <c r="H118" s="140">
        <v>14</v>
      </c>
      <c r="I118" s="140">
        <v>7</v>
      </c>
      <c r="J118" s="140">
        <v>6</v>
      </c>
      <c r="K118" s="140">
        <v>4</v>
      </c>
      <c r="L118" s="139">
        <f t="shared" si="47"/>
        <v>143</v>
      </c>
      <c r="M118" s="139">
        <f t="shared" si="48"/>
        <v>78</v>
      </c>
      <c r="N118" s="82" t="s">
        <v>73</v>
      </c>
      <c r="O118" s="140">
        <v>0</v>
      </c>
      <c r="P118" s="140">
        <v>0</v>
      </c>
      <c r="Q118" s="140">
        <v>0</v>
      </c>
      <c r="R118" s="140">
        <v>0</v>
      </c>
      <c r="S118" s="140">
        <v>1</v>
      </c>
      <c r="T118" s="140">
        <v>1</v>
      </c>
      <c r="U118" s="140">
        <v>0</v>
      </c>
      <c r="V118" s="140">
        <v>0</v>
      </c>
      <c r="W118" s="140">
        <v>0</v>
      </c>
      <c r="X118" s="140">
        <v>0</v>
      </c>
      <c r="Y118" s="139">
        <f t="shared" si="43"/>
        <v>1</v>
      </c>
      <c r="Z118" s="139">
        <f t="shared" si="44"/>
        <v>1</v>
      </c>
      <c r="AA118" s="82" t="s">
        <v>73</v>
      </c>
      <c r="AB118" s="140">
        <v>2</v>
      </c>
      <c r="AC118" s="140">
        <v>2</v>
      </c>
      <c r="AD118" s="140">
        <v>2</v>
      </c>
      <c r="AE118" s="140">
        <v>2</v>
      </c>
      <c r="AF118" s="140">
        <v>1</v>
      </c>
      <c r="AG118" s="140">
        <f t="shared" si="40"/>
        <v>9</v>
      </c>
      <c r="AH118" s="140">
        <v>0</v>
      </c>
      <c r="AI118" s="140">
        <v>6</v>
      </c>
      <c r="AJ118" s="140">
        <f t="shared" si="41"/>
        <v>6</v>
      </c>
      <c r="AK118" s="140"/>
      <c r="AL118" s="82"/>
      <c r="AM118" s="82"/>
      <c r="AN118" s="140"/>
      <c r="AO118" s="140">
        <v>4</v>
      </c>
      <c r="AP118" s="82">
        <v>0</v>
      </c>
      <c r="AQ118" s="82">
        <f t="shared" si="42"/>
        <v>2</v>
      </c>
      <c r="AR118" s="107">
        <v>2</v>
      </c>
      <c r="AS118" s="107"/>
      <c r="AU118" s="99">
        <v>0</v>
      </c>
    </row>
    <row r="119" spans="1:47" ht="13.5" customHeight="1">
      <c r="A119" s="82" t="s">
        <v>74</v>
      </c>
      <c r="B119" s="140">
        <v>211</v>
      </c>
      <c r="C119" s="140">
        <v>109</v>
      </c>
      <c r="D119" s="140">
        <v>230</v>
      </c>
      <c r="E119" s="140">
        <v>111</v>
      </c>
      <c r="F119" s="140">
        <v>287</v>
      </c>
      <c r="G119" s="140">
        <v>130</v>
      </c>
      <c r="H119" s="140">
        <v>190</v>
      </c>
      <c r="I119" s="140">
        <v>113</v>
      </c>
      <c r="J119" s="140">
        <v>144</v>
      </c>
      <c r="K119" s="140">
        <v>74</v>
      </c>
      <c r="L119" s="139">
        <f>+B119+D119+F119+H119+J119</f>
        <v>1062</v>
      </c>
      <c r="M119" s="139">
        <f>+C119+E119+G119+I119+K119</f>
        <v>537</v>
      </c>
      <c r="N119" s="82" t="s">
        <v>74</v>
      </c>
      <c r="O119" s="140">
        <v>4</v>
      </c>
      <c r="P119" s="140">
        <v>1</v>
      </c>
      <c r="Q119" s="140">
        <v>42</v>
      </c>
      <c r="R119" s="140">
        <v>21</v>
      </c>
      <c r="S119" s="140">
        <v>67</v>
      </c>
      <c r="T119" s="140">
        <v>33</v>
      </c>
      <c r="U119" s="140">
        <v>20</v>
      </c>
      <c r="V119" s="140">
        <v>11</v>
      </c>
      <c r="W119" s="140">
        <v>3</v>
      </c>
      <c r="X119" s="140">
        <v>1</v>
      </c>
      <c r="Y119" s="139">
        <f t="shared" si="43"/>
        <v>136</v>
      </c>
      <c r="Z119" s="139">
        <f t="shared" si="44"/>
        <v>67</v>
      </c>
      <c r="AA119" s="82" t="s">
        <v>74</v>
      </c>
      <c r="AB119" s="140">
        <v>7</v>
      </c>
      <c r="AC119" s="140">
        <v>6</v>
      </c>
      <c r="AD119" s="140">
        <v>8</v>
      </c>
      <c r="AE119" s="140">
        <v>6</v>
      </c>
      <c r="AF119" s="140">
        <v>6</v>
      </c>
      <c r="AG119" s="140">
        <f t="shared" si="40"/>
        <v>33</v>
      </c>
      <c r="AH119" s="140">
        <v>30</v>
      </c>
      <c r="AI119" s="140">
        <v>6</v>
      </c>
      <c r="AJ119" s="140">
        <f t="shared" si="41"/>
        <v>36</v>
      </c>
      <c r="AK119" s="140"/>
      <c r="AL119" s="82"/>
      <c r="AM119" s="82"/>
      <c r="AN119" s="140"/>
      <c r="AO119" s="140">
        <v>30</v>
      </c>
      <c r="AP119" s="82">
        <v>4</v>
      </c>
      <c r="AQ119" s="82">
        <f t="shared" si="42"/>
        <v>5</v>
      </c>
      <c r="AR119" s="107">
        <v>5</v>
      </c>
      <c r="AS119" s="107"/>
      <c r="AU119" s="99">
        <v>0</v>
      </c>
    </row>
    <row r="120" spans="1:45" ht="9.75" customHeight="1">
      <c r="A120" s="104"/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04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04"/>
      <c r="AB120" s="104"/>
      <c r="AC120" s="104"/>
      <c r="AD120" s="104"/>
      <c r="AE120" s="104"/>
      <c r="AF120" s="104"/>
      <c r="AG120" s="141"/>
      <c r="AH120" s="104"/>
      <c r="AI120" s="104"/>
      <c r="AJ120" s="104"/>
      <c r="AK120" s="141"/>
      <c r="AL120" s="104"/>
      <c r="AM120" s="104"/>
      <c r="AN120" s="141"/>
      <c r="AO120" s="141"/>
      <c r="AP120" s="104"/>
      <c r="AQ120" s="104"/>
      <c r="AR120" s="109"/>
      <c r="AS120" s="109"/>
    </row>
    <row r="121" spans="1:45" ht="12.75">
      <c r="A121" s="97" t="s">
        <v>169</v>
      </c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97" t="s">
        <v>164</v>
      </c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97" t="s">
        <v>580</v>
      </c>
      <c r="AB121" s="97"/>
      <c r="AC121" s="97"/>
      <c r="AD121" s="97"/>
      <c r="AE121" s="97"/>
      <c r="AF121" s="97"/>
      <c r="AG121" s="122"/>
      <c r="AH121" s="97"/>
      <c r="AI121" s="97"/>
      <c r="AJ121" s="97"/>
      <c r="AK121" s="122"/>
      <c r="AL121" s="97"/>
      <c r="AM121" s="97"/>
      <c r="AN121" s="122"/>
      <c r="AO121" s="122"/>
      <c r="AP121" s="97"/>
      <c r="AQ121" s="97"/>
      <c r="AR121" s="98"/>
      <c r="AS121" s="98"/>
    </row>
    <row r="122" spans="1:45" ht="12.75">
      <c r="A122" s="97" t="s">
        <v>415</v>
      </c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97" t="s">
        <v>415</v>
      </c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97" t="s">
        <v>426</v>
      </c>
      <c r="AB122" s="97"/>
      <c r="AC122" s="97"/>
      <c r="AD122" s="97"/>
      <c r="AE122" s="97"/>
      <c r="AF122" s="97"/>
      <c r="AG122" s="122"/>
      <c r="AH122" s="97"/>
      <c r="AI122" s="97"/>
      <c r="AJ122" s="97"/>
      <c r="AK122" s="122"/>
      <c r="AL122" s="97"/>
      <c r="AM122" s="97"/>
      <c r="AN122" s="122"/>
      <c r="AO122" s="122"/>
      <c r="AP122" s="97"/>
      <c r="AQ122" s="97"/>
      <c r="AR122" s="98"/>
      <c r="AS122" s="98"/>
    </row>
    <row r="123" spans="1:45" ht="12.75">
      <c r="A123" s="97" t="s">
        <v>401</v>
      </c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97" t="s">
        <v>401</v>
      </c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97" t="s">
        <v>401</v>
      </c>
      <c r="AB123" s="97"/>
      <c r="AC123" s="97"/>
      <c r="AD123" s="97"/>
      <c r="AE123" s="97"/>
      <c r="AF123" s="97"/>
      <c r="AG123" s="122"/>
      <c r="AH123" s="97"/>
      <c r="AI123" s="97"/>
      <c r="AJ123" s="97"/>
      <c r="AK123" s="122"/>
      <c r="AL123" s="97"/>
      <c r="AM123" s="97"/>
      <c r="AN123" s="122"/>
      <c r="AO123" s="122"/>
      <c r="AP123" s="97"/>
      <c r="AQ123" s="97"/>
      <c r="AR123" s="98"/>
      <c r="AS123" s="98"/>
    </row>
    <row r="124" spans="2:43" ht="12.75"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B124" s="113"/>
      <c r="AC124" s="113"/>
      <c r="AD124" s="113"/>
      <c r="AE124" s="113"/>
      <c r="AF124" s="113"/>
      <c r="AG124" s="137"/>
      <c r="AH124" s="113"/>
      <c r="AI124" s="113"/>
      <c r="AJ124" s="113"/>
      <c r="AK124" s="137"/>
      <c r="AL124" s="113"/>
      <c r="AM124" s="113"/>
      <c r="AN124" s="137"/>
      <c r="AO124" s="137"/>
      <c r="AP124" s="113"/>
      <c r="AQ124" s="113"/>
    </row>
    <row r="125" spans="1:44" ht="12.75">
      <c r="A125" s="100" t="s">
        <v>539</v>
      </c>
      <c r="B125" s="137"/>
      <c r="C125" s="137"/>
      <c r="D125" s="137"/>
      <c r="E125" s="137"/>
      <c r="F125" s="137"/>
      <c r="G125" s="137"/>
      <c r="H125" s="137"/>
      <c r="I125" s="137"/>
      <c r="J125" s="137" t="s">
        <v>258</v>
      </c>
      <c r="K125" s="137"/>
      <c r="L125" s="137"/>
      <c r="M125" s="137"/>
      <c r="N125" s="100" t="s">
        <v>539</v>
      </c>
      <c r="O125" s="137"/>
      <c r="P125" s="137"/>
      <c r="Q125" s="137"/>
      <c r="R125" s="137"/>
      <c r="S125" s="137"/>
      <c r="T125" s="137"/>
      <c r="U125" s="137"/>
      <c r="V125" s="137"/>
      <c r="W125" s="137" t="s">
        <v>258</v>
      </c>
      <c r="X125" s="137"/>
      <c r="Y125" s="137"/>
      <c r="Z125" s="137"/>
      <c r="AA125" s="100" t="s">
        <v>539</v>
      </c>
      <c r="AB125" s="113"/>
      <c r="AC125" s="113"/>
      <c r="AD125" s="113"/>
      <c r="AE125" s="113"/>
      <c r="AF125" s="113"/>
      <c r="AG125" s="137"/>
      <c r="AH125" s="113"/>
      <c r="AI125" s="113"/>
      <c r="AJ125" s="113"/>
      <c r="AK125" s="137"/>
      <c r="AL125" s="113"/>
      <c r="AM125" s="113"/>
      <c r="AN125" s="137"/>
      <c r="AO125" s="137"/>
      <c r="AP125" s="113"/>
      <c r="AQ125" s="113"/>
      <c r="AR125" s="137" t="s">
        <v>258</v>
      </c>
    </row>
    <row r="126" spans="2:43" ht="12.75">
      <c r="B126" s="143"/>
      <c r="C126" s="143"/>
      <c r="D126" s="137"/>
      <c r="E126" s="137"/>
      <c r="F126" s="137"/>
      <c r="G126" s="137"/>
      <c r="H126" s="137"/>
      <c r="I126" s="137"/>
      <c r="J126" s="137"/>
      <c r="K126" s="137"/>
      <c r="L126" s="142"/>
      <c r="M126" s="143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42"/>
      <c r="Z126" s="143"/>
      <c r="AB126" s="113"/>
      <c r="AC126" s="113"/>
      <c r="AD126" s="113"/>
      <c r="AE126" s="113"/>
      <c r="AF126" s="113"/>
      <c r="AG126" s="137"/>
      <c r="AH126" s="113"/>
      <c r="AI126" s="113"/>
      <c r="AJ126" s="113"/>
      <c r="AK126" s="137"/>
      <c r="AL126" s="113"/>
      <c r="AM126" s="113"/>
      <c r="AN126" s="137"/>
      <c r="AO126" s="137"/>
      <c r="AP126" s="113"/>
      <c r="AQ126" s="113"/>
    </row>
    <row r="127" spans="1:45" s="354" customFormat="1" ht="16.5" customHeight="1">
      <c r="A127" s="267"/>
      <c r="B127" s="184" t="s">
        <v>260</v>
      </c>
      <c r="C127" s="185"/>
      <c r="D127" s="184" t="s">
        <v>261</v>
      </c>
      <c r="E127" s="185"/>
      <c r="F127" s="184" t="s">
        <v>262</v>
      </c>
      <c r="G127" s="185"/>
      <c r="H127" s="184" t="s">
        <v>263</v>
      </c>
      <c r="I127" s="185"/>
      <c r="J127" s="184" t="s">
        <v>264</v>
      </c>
      <c r="K127" s="185"/>
      <c r="L127" s="184" t="s">
        <v>259</v>
      </c>
      <c r="M127" s="185"/>
      <c r="N127" s="267"/>
      <c r="O127" s="184" t="s">
        <v>260</v>
      </c>
      <c r="P127" s="185"/>
      <c r="Q127" s="184" t="s">
        <v>261</v>
      </c>
      <c r="R127" s="185"/>
      <c r="S127" s="184" t="s">
        <v>262</v>
      </c>
      <c r="T127" s="185"/>
      <c r="U127" s="184" t="s">
        <v>263</v>
      </c>
      <c r="V127" s="185"/>
      <c r="W127" s="184" t="s">
        <v>264</v>
      </c>
      <c r="X127" s="185"/>
      <c r="Y127" s="184" t="s">
        <v>259</v>
      </c>
      <c r="Z127" s="185"/>
      <c r="AA127" s="451"/>
      <c r="AB127" s="412" t="s">
        <v>398</v>
      </c>
      <c r="AC127" s="400"/>
      <c r="AD127" s="417"/>
      <c r="AE127" s="412"/>
      <c r="AF127" s="400"/>
      <c r="AG127" s="417"/>
      <c r="AH127" s="412" t="s">
        <v>5</v>
      </c>
      <c r="AI127" s="400"/>
      <c r="AJ127" s="452"/>
      <c r="AK127" s="400" t="s">
        <v>534</v>
      </c>
      <c r="AL127" s="413"/>
      <c r="AM127" s="411"/>
      <c r="AN127" s="453"/>
      <c r="AO127" s="500" t="s">
        <v>430</v>
      </c>
      <c r="AP127" s="454" t="s">
        <v>385</v>
      </c>
      <c r="AQ127" s="412" t="s">
        <v>386</v>
      </c>
      <c r="AR127" s="400"/>
      <c r="AS127" s="417"/>
    </row>
    <row r="128" spans="1:45" s="354" customFormat="1" ht="23.25" customHeight="1">
      <c r="A128" s="266" t="s">
        <v>416</v>
      </c>
      <c r="B128" s="237" t="s">
        <v>532</v>
      </c>
      <c r="C128" s="237" t="s">
        <v>265</v>
      </c>
      <c r="D128" s="237" t="s">
        <v>532</v>
      </c>
      <c r="E128" s="237" t="s">
        <v>265</v>
      </c>
      <c r="F128" s="237" t="s">
        <v>532</v>
      </c>
      <c r="G128" s="237" t="s">
        <v>265</v>
      </c>
      <c r="H128" s="237" t="s">
        <v>532</v>
      </c>
      <c r="I128" s="237" t="s">
        <v>265</v>
      </c>
      <c r="J128" s="237" t="s">
        <v>532</v>
      </c>
      <c r="K128" s="237" t="s">
        <v>265</v>
      </c>
      <c r="L128" s="237" t="s">
        <v>532</v>
      </c>
      <c r="M128" s="237" t="s">
        <v>265</v>
      </c>
      <c r="N128" s="266" t="s">
        <v>416</v>
      </c>
      <c r="O128" s="237" t="s">
        <v>532</v>
      </c>
      <c r="P128" s="237" t="s">
        <v>265</v>
      </c>
      <c r="Q128" s="237" t="s">
        <v>532</v>
      </c>
      <c r="R128" s="237" t="s">
        <v>265</v>
      </c>
      <c r="S128" s="237" t="s">
        <v>532</v>
      </c>
      <c r="T128" s="237" t="s">
        <v>265</v>
      </c>
      <c r="U128" s="237" t="s">
        <v>532</v>
      </c>
      <c r="V128" s="237" t="s">
        <v>265</v>
      </c>
      <c r="W128" s="237" t="s">
        <v>532</v>
      </c>
      <c r="X128" s="237" t="s">
        <v>265</v>
      </c>
      <c r="Y128" s="237" t="s">
        <v>532</v>
      </c>
      <c r="Z128" s="237" t="s">
        <v>265</v>
      </c>
      <c r="AA128" s="381" t="s">
        <v>416</v>
      </c>
      <c r="AB128" s="344" t="s">
        <v>387</v>
      </c>
      <c r="AC128" s="344" t="s">
        <v>388</v>
      </c>
      <c r="AD128" s="344" t="s">
        <v>389</v>
      </c>
      <c r="AE128" s="344" t="s">
        <v>390</v>
      </c>
      <c r="AF128" s="344" t="s">
        <v>391</v>
      </c>
      <c r="AG128" s="345" t="s">
        <v>259</v>
      </c>
      <c r="AH128" s="408" t="s">
        <v>393</v>
      </c>
      <c r="AI128" s="408" t="s">
        <v>394</v>
      </c>
      <c r="AJ128" s="349" t="s">
        <v>392</v>
      </c>
      <c r="AK128" s="378" t="s">
        <v>533</v>
      </c>
      <c r="AL128" s="347" t="s">
        <v>395</v>
      </c>
      <c r="AM128" s="347" t="s">
        <v>276</v>
      </c>
      <c r="AN128" s="348" t="s">
        <v>396</v>
      </c>
      <c r="AO128" s="349" t="s">
        <v>566</v>
      </c>
      <c r="AP128" s="408" t="s">
        <v>128</v>
      </c>
      <c r="AQ128" s="379" t="s">
        <v>143</v>
      </c>
      <c r="AR128" s="349" t="s">
        <v>138</v>
      </c>
      <c r="AS128" s="379" t="s">
        <v>144</v>
      </c>
    </row>
    <row r="129" spans="1:45" ht="15" customHeight="1">
      <c r="A129" s="82"/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39"/>
      <c r="M129" s="139"/>
      <c r="N129" s="82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39"/>
      <c r="Z129" s="139"/>
      <c r="AA129" s="82"/>
      <c r="AB129" s="140"/>
      <c r="AC129" s="140"/>
      <c r="AD129" s="140"/>
      <c r="AE129" s="140"/>
      <c r="AF129" s="140"/>
      <c r="AG129" s="140"/>
      <c r="AH129" s="140"/>
      <c r="AI129" s="140"/>
      <c r="AJ129" s="140"/>
      <c r="AK129" s="140"/>
      <c r="AL129" s="140"/>
      <c r="AM129" s="140"/>
      <c r="AN129" s="140"/>
      <c r="AO129" s="140"/>
      <c r="AP129" s="140"/>
      <c r="AQ129" s="82">
        <f>AR129+AS129</f>
        <v>0</v>
      </c>
      <c r="AR129" s="107"/>
      <c r="AS129" s="108"/>
    </row>
    <row r="130" spans="1:45" ht="12.75">
      <c r="A130" s="81" t="s">
        <v>267</v>
      </c>
      <c r="B130" s="139">
        <f aca="true" t="shared" si="49" ref="B130:M130">SUM(B132:B148)</f>
        <v>10883</v>
      </c>
      <c r="C130" s="139">
        <f t="shared" si="49"/>
        <v>5475</v>
      </c>
      <c r="D130" s="139">
        <f t="shared" si="49"/>
        <v>9140</v>
      </c>
      <c r="E130" s="139">
        <f t="shared" si="49"/>
        <v>4512</v>
      </c>
      <c r="F130" s="139">
        <f t="shared" si="49"/>
        <v>8790</v>
      </c>
      <c r="G130" s="139">
        <f t="shared" si="49"/>
        <v>4390</v>
      </c>
      <c r="H130" s="139">
        <f t="shared" si="49"/>
        <v>7914</v>
      </c>
      <c r="I130" s="139">
        <f t="shared" si="49"/>
        <v>4008</v>
      </c>
      <c r="J130" s="139">
        <f t="shared" si="49"/>
        <v>7212</v>
      </c>
      <c r="K130" s="139">
        <f t="shared" si="49"/>
        <v>3711</v>
      </c>
      <c r="L130" s="139">
        <f t="shared" si="49"/>
        <v>43939</v>
      </c>
      <c r="M130" s="139">
        <f t="shared" si="49"/>
        <v>22096</v>
      </c>
      <c r="N130" s="81" t="s">
        <v>267</v>
      </c>
      <c r="O130" s="139">
        <f aca="true" t="shared" si="50" ref="O130:Z130">SUM(O132:O148)</f>
        <v>763</v>
      </c>
      <c r="P130" s="139">
        <f t="shared" si="50"/>
        <v>307</v>
      </c>
      <c r="Q130" s="139">
        <f t="shared" si="50"/>
        <v>880</v>
      </c>
      <c r="R130" s="139">
        <f t="shared" si="50"/>
        <v>382</v>
      </c>
      <c r="S130" s="139">
        <f t="shared" si="50"/>
        <v>1037</v>
      </c>
      <c r="T130" s="139">
        <f t="shared" si="50"/>
        <v>487</v>
      </c>
      <c r="U130" s="139">
        <f t="shared" si="50"/>
        <v>545</v>
      </c>
      <c r="V130" s="139">
        <f t="shared" si="50"/>
        <v>257</v>
      </c>
      <c r="W130" s="139">
        <f t="shared" si="50"/>
        <v>806</v>
      </c>
      <c r="X130" s="139">
        <f t="shared" si="50"/>
        <v>406</v>
      </c>
      <c r="Y130" s="139">
        <f t="shared" si="50"/>
        <v>4031</v>
      </c>
      <c r="Z130" s="139">
        <f t="shared" si="50"/>
        <v>1839</v>
      </c>
      <c r="AA130" s="81" t="s">
        <v>267</v>
      </c>
      <c r="AB130" s="139">
        <f aca="true" t="shared" si="51" ref="AB130:AS130">SUM(AB132:AB148)</f>
        <v>314</v>
      </c>
      <c r="AC130" s="139">
        <f t="shared" si="51"/>
        <v>293</v>
      </c>
      <c r="AD130" s="139">
        <f t="shared" si="51"/>
        <v>290</v>
      </c>
      <c r="AE130" s="139">
        <f t="shared" si="51"/>
        <v>255</v>
      </c>
      <c r="AF130" s="139">
        <f t="shared" si="51"/>
        <v>249</v>
      </c>
      <c r="AG130" s="139">
        <f t="shared" si="51"/>
        <v>1401</v>
      </c>
      <c r="AH130" s="139">
        <f>SUM(AH132:AH148)</f>
        <v>1228</v>
      </c>
      <c r="AI130" s="139">
        <f>SUM(AI132:AI148)</f>
        <v>143</v>
      </c>
      <c r="AJ130" s="139">
        <f t="shared" si="51"/>
        <v>1371</v>
      </c>
      <c r="AK130" s="139">
        <f t="shared" si="51"/>
        <v>0</v>
      </c>
      <c r="AL130" s="139">
        <f t="shared" si="51"/>
        <v>0</v>
      </c>
      <c r="AM130" s="139">
        <f t="shared" si="51"/>
        <v>0</v>
      </c>
      <c r="AN130" s="139">
        <f t="shared" si="51"/>
        <v>0</v>
      </c>
      <c r="AO130" s="139">
        <f t="shared" si="51"/>
        <v>1287</v>
      </c>
      <c r="AP130" s="139">
        <f t="shared" si="51"/>
        <v>259</v>
      </c>
      <c r="AQ130" s="139">
        <f t="shared" si="51"/>
        <v>260</v>
      </c>
      <c r="AR130" s="139">
        <f t="shared" si="51"/>
        <v>253</v>
      </c>
      <c r="AS130" s="139">
        <f t="shared" si="51"/>
        <v>7</v>
      </c>
    </row>
    <row r="131" spans="1:45" ht="12.75">
      <c r="A131" s="81"/>
      <c r="B131" s="139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81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  <c r="AA131" s="81"/>
      <c r="AB131" s="139"/>
      <c r="AC131" s="139"/>
      <c r="AD131" s="139"/>
      <c r="AE131" s="139"/>
      <c r="AF131" s="139"/>
      <c r="AG131" s="139"/>
      <c r="AH131" s="139"/>
      <c r="AI131" s="139"/>
      <c r="AJ131" s="139"/>
      <c r="AK131" s="139"/>
      <c r="AL131" s="139"/>
      <c r="AM131" s="139"/>
      <c r="AN131" s="139"/>
      <c r="AO131" s="139"/>
      <c r="AP131" s="139"/>
      <c r="AQ131" s="139"/>
      <c r="AR131" s="139"/>
      <c r="AS131" s="398"/>
    </row>
    <row r="132" spans="1:45" ht="15.75" customHeight="1">
      <c r="A132" s="82" t="s">
        <v>15</v>
      </c>
      <c r="B132" s="140">
        <v>1421</v>
      </c>
      <c r="C132" s="140">
        <v>687</v>
      </c>
      <c r="D132" s="140">
        <v>1305</v>
      </c>
      <c r="E132" s="140">
        <v>658</v>
      </c>
      <c r="F132" s="140">
        <v>1195</v>
      </c>
      <c r="G132" s="140">
        <v>602</v>
      </c>
      <c r="H132" s="140">
        <v>1055</v>
      </c>
      <c r="I132" s="140">
        <v>526</v>
      </c>
      <c r="J132" s="140">
        <v>908</v>
      </c>
      <c r="K132" s="140">
        <v>464</v>
      </c>
      <c r="L132" s="139">
        <f aca="true" t="shared" si="52" ref="L132:M134">+B132+D132+F132+H132+J132</f>
        <v>5884</v>
      </c>
      <c r="M132" s="139">
        <f t="shared" si="52"/>
        <v>2937</v>
      </c>
      <c r="N132" s="82" t="s">
        <v>15</v>
      </c>
      <c r="O132" s="140">
        <v>145</v>
      </c>
      <c r="P132" s="140">
        <v>61</v>
      </c>
      <c r="Q132" s="140">
        <v>95</v>
      </c>
      <c r="R132" s="140">
        <v>34</v>
      </c>
      <c r="S132" s="140">
        <v>130</v>
      </c>
      <c r="T132" s="140">
        <v>53</v>
      </c>
      <c r="U132" s="140">
        <v>111</v>
      </c>
      <c r="V132" s="140">
        <v>55</v>
      </c>
      <c r="W132" s="140">
        <v>109</v>
      </c>
      <c r="X132" s="140">
        <v>57</v>
      </c>
      <c r="Y132" s="139">
        <f>+O132+Q132+S132+U132+W132</f>
        <v>590</v>
      </c>
      <c r="Z132" s="139">
        <f>+P132+R132+T132+V132+X132</f>
        <v>260</v>
      </c>
      <c r="AA132" s="82" t="s">
        <v>15</v>
      </c>
      <c r="AB132" s="140">
        <v>49</v>
      </c>
      <c r="AC132" s="140">
        <v>47</v>
      </c>
      <c r="AD132" s="140">
        <v>44</v>
      </c>
      <c r="AE132" s="140">
        <v>37</v>
      </c>
      <c r="AF132" s="140">
        <v>35</v>
      </c>
      <c r="AG132" s="140">
        <f aca="true" t="shared" si="53" ref="AG132:AG148">SUM(AB132:AF132)</f>
        <v>212</v>
      </c>
      <c r="AH132" s="140">
        <v>167</v>
      </c>
      <c r="AI132" s="140">
        <v>42</v>
      </c>
      <c r="AJ132" s="140">
        <f aca="true" t="shared" si="54" ref="AJ132:AJ148">+AH132+AI132</f>
        <v>209</v>
      </c>
      <c r="AK132" s="140"/>
      <c r="AL132" s="140"/>
      <c r="AM132" s="140"/>
      <c r="AN132" s="140"/>
      <c r="AO132" s="140">
        <v>199</v>
      </c>
      <c r="AP132" s="140">
        <v>41</v>
      </c>
      <c r="AQ132" s="82">
        <f aca="true" t="shared" si="55" ref="AQ132:AQ148">AR132+AS132</f>
        <v>44</v>
      </c>
      <c r="AR132" s="107">
        <v>43</v>
      </c>
      <c r="AS132" s="108">
        <v>1</v>
      </c>
    </row>
    <row r="133" spans="1:45" ht="15.75" customHeight="1">
      <c r="A133" s="82" t="s">
        <v>16</v>
      </c>
      <c r="B133" s="140">
        <v>1542</v>
      </c>
      <c r="C133" s="140">
        <v>801</v>
      </c>
      <c r="D133" s="140">
        <v>1145</v>
      </c>
      <c r="E133" s="140">
        <v>582</v>
      </c>
      <c r="F133" s="140">
        <v>1109</v>
      </c>
      <c r="G133" s="140">
        <v>532</v>
      </c>
      <c r="H133" s="140">
        <v>1037</v>
      </c>
      <c r="I133" s="140">
        <v>579</v>
      </c>
      <c r="J133" s="140">
        <v>877</v>
      </c>
      <c r="K133" s="140">
        <v>453</v>
      </c>
      <c r="L133" s="139">
        <f t="shared" si="52"/>
        <v>5710</v>
      </c>
      <c r="M133" s="139">
        <f t="shared" si="52"/>
        <v>2947</v>
      </c>
      <c r="N133" s="82" t="s">
        <v>16</v>
      </c>
      <c r="O133" s="140">
        <v>93</v>
      </c>
      <c r="P133" s="140">
        <v>45</v>
      </c>
      <c r="Q133" s="140">
        <v>65</v>
      </c>
      <c r="R133" s="140">
        <v>22</v>
      </c>
      <c r="S133" s="140">
        <v>127</v>
      </c>
      <c r="T133" s="140">
        <v>59</v>
      </c>
      <c r="U133" s="140">
        <v>69</v>
      </c>
      <c r="V133" s="140">
        <v>29</v>
      </c>
      <c r="W133" s="140">
        <v>132</v>
      </c>
      <c r="X133" s="140">
        <v>58</v>
      </c>
      <c r="Y133" s="139">
        <f>+O133+Q133+S133+U133+W133</f>
        <v>486</v>
      </c>
      <c r="Z133" s="139">
        <f>+P133+R133+T133+V133+X133</f>
        <v>213</v>
      </c>
      <c r="AA133" s="82" t="s">
        <v>16</v>
      </c>
      <c r="AB133" s="140">
        <v>47</v>
      </c>
      <c r="AC133" s="140">
        <v>43</v>
      </c>
      <c r="AD133" s="140">
        <v>42</v>
      </c>
      <c r="AE133" s="140">
        <v>42</v>
      </c>
      <c r="AF133" s="140">
        <v>42</v>
      </c>
      <c r="AG133" s="140">
        <f t="shared" si="53"/>
        <v>216</v>
      </c>
      <c r="AH133" s="140">
        <v>171</v>
      </c>
      <c r="AI133" s="140">
        <v>29</v>
      </c>
      <c r="AJ133" s="140">
        <f t="shared" si="54"/>
        <v>200</v>
      </c>
      <c r="AK133" s="140"/>
      <c r="AL133" s="140"/>
      <c r="AM133" s="140"/>
      <c r="AN133" s="140"/>
      <c r="AO133" s="140">
        <v>189</v>
      </c>
      <c r="AP133" s="140">
        <v>22</v>
      </c>
      <c r="AQ133" s="82">
        <f t="shared" si="55"/>
        <v>48</v>
      </c>
      <c r="AR133" s="107">
        <v>45</v>
      </c>
      <c r="AS133" s="108">
        <v>3</v>
      </c>
    </row>
    <row r="134" spans="1:45" ht="15.75" customHeight="1">
      <c r="A134" s="82" t="s">
        <v>17</v>
      </c>
      <c r="B134" s="140">
        <v>227</v>
      </c>
      <c r="C134" s="140">
        <v>113</v>
      </c>
      <c r="D134" s="140">
        <v>216</v>
      </c>
      <c r="E134" s="140">
        <v>111</v>
      </c>
      <c r="F134" s="140">
        <v>145</v>
      </c>
      <c r="G134" s="140">
        <v>69</v>
      </c>
      <c r="H134" s="140">
        <v>167</v>
      </c>
      <c r="I134" s="140">
        <v>73</v>
      </c>
      <c r="J134" s="140">
        <v>117</v>
      </c>
      <c r="K134" s="140">
        <v>57</v>
      </c>
      <c r="L134" s="139">
        <f t="shared" si="52"/>
        <v>872</v>
      </c>
      <c r="M134" s="139">
        <f t="shared" si="52"/>
        <v>423</v>
      </c>
      <c r="N134" s="82" t="s">
        <v>17</v>
      </c>
      <c r="O134" s="140">
        <v>37</v>
      </c>
      <c r="P134" s="140">
        <v>13</v>
      </c>
      <c r="Q134" s="140">
        <v>40</v>
      </c>
      <c r="R134" s="140">
        <v>16</v>
      </c>
      <c r="S134" s="140">
        <v>36</v>
      </c>
      <c r="T134" s="140">
        <v>15</v>
      </c>
      <c r="U134" s="140">
        <v>25</v>
      </c>
      <c r="V134" s="140">
        <v>9</v>
      </c>
      <c r="W134" s="140">
        <v>2</v>
      </c>
      <c r="X134" s="140">
        <v>1</v>
      </c>
      <c r="Y134" s="139">
        <f aca="true" t="shared" si="56" ref="Y134:Y148">+O134+Q134+S134+U134+W134</f>
        <v>140</v>
      </c>
      <c r="Z134" s="139">
        <f aca="true" t="shared" si="57" ref="Z134:Z148">+P134+R134+T134+V134+X134</f>
        <v>54</v>
      </c>
      <c r="AA134" s="82" t="s">
        <v>17</v>
      </c>
      <c r="AB134" s="140">
        <v>6</v>
      </c>
      <c r="AC134" s="140">
        <v>6</v>
      </c>
      <c r="AD134" s="140">
        <v>5</v>
      </c>
      <c r="AE134" s="140">
        <v>5</v>
      </c>
      <c r="AF134" s="140">
        <v>3</v>
      </c>
      <c r="AG134" s="140">
        <f t="shared" si="53"/>
        <v>25</v>
      </c>
      <c r="AH134" s="140">
        <v>26</v>
      </c>
      <c r="AI134" s="140">
        <v>10</v>
      </c>
      <c r="AJ134" s="140">
        <f t="shared" si="54"/>
        <v>36</v>
      </c>
      <c r="AK134" s="140"/>
      <c r="AL134" s="140"/>
      <c r="AM134" s="140"/>
      <c r="AN134" s="140"/>
      <c r="AO134" s="140">
        <v>23</v>
      </c>
      <c r="AP134" s="140">
        <v>4</v>
      </c>
      <c r="AQ134" s="82">
        <f t="shared" si="55"/>
        <v>6</v>
      </c>
      <c r="AR134" s="107">
        <v>4</v>
      </c>
      <c r="AS134" s="108">
        <v>2</v>
      </c>
    </row>
    <row r="135" spans="1:45" ht="15.75" customHeight="1">
      <c r="A135" s="82" t="s">
        <v>18</v>
      </c>
      <c r="B135" s="140">
        <v>46</v>
      </c>
      <c r="C135" s="140">
        <v>24</v>
      </c>
      <c r="D135" s="140">
        <v>40</v>
      </c>
      <c r="E135" s="140">
        <v>21</v>
      </c>
      <c r="F135" s="140">
        <v>35</v>
      </c>
      <c r="G135" s="140">
        <v>15</v>
      </c>
      <c r="H135" s="140">
        <v>27</v>
      </c>
      <c r="I135" s="140">
        <v>14</v>
      </c>
      <c r="J135" s="140">
        <v>0</v>
      </c>
      <c r="K135" s="140">
        <v>0</v>
      </c>
      <c r="L135" s="139">
        <f aca="true" t="shared" si="58" ref="L135:M137">+B135+D135+F135+H135+J135</f>
        <v>148</v>
      </c>
      <c r="M135" s="139">
        <f t="shared" si="58"/>
        <v>74</v>
      </c>
      <c r="N135" s="82" t="s">
        <v>18</v>
      </c>
      <c r="O135" s="140">
        <v>2</v>
      </c>
      <c r="P135" s="140">
        <v>1</v>
      </c>
      <c r="Q135" s="140">
        <v>4</v>
      </c>
      <c r="R135" s="140">
        <v>3</v>
      </c>
      <c r="S135" s="140">
        <v>6</v>
      </c>
      <c r="T135" s="140">
        <v>2</v>
      </c>
      <c r="U135" s="140">
        <v>0</v>
      </c>
      <c r="V135" s="140">
        <v>0</v>
      </c>
      <c r="W135" s="140">
        <v>0</v>
      </c>
      <c r="X135" s="140">
        <v>0</v>
      </c>
      <c r="Y135" s="139">
        <f t="shared" si="56"/>
        <v>12</v>
      </c>
      <c r="Z135" s="139">
        <f t="shared" si="57"/>
        <v>6</v>
      </c>
      <c r="AA135" s="82" t="s">
        <v>18</v>
      </c>
      <c r="AB135" s="140">
        <v>1</v>
      </c>
      <c r="AC135" s="140">
        <v>1</v>
      </c>
      <c r="AD135" s="140">
        <v>1</v>
      </c>
      <c r="AE135" s="140">
        <v>1</v>
      </c>
      <c r="AF135" s="140">
        <v>0</v>
      </c>
      <c r="AG135" s="140">
        <f t="shared" si="53"/>
        <v>4</v>
      </c>
      <c r="AH135" s="140">
        <v>4</v>
      </c>
      <c r="AI135" s="140">
        <v>0</v>
      </c>
      <c r="AJ135" s="140">
        <f t="shared" si="54"/>
        <v>4</v>
      </c>
      <c r="AK135" s="140"/>
      <c r="AL135" s="140"/>
      <c r="AM135" s="140"/>
      <c r="AN135" s="140"/>
      <c r="AO135" s="140">
        <v>4</v>
      </c>
      <c r="AP135" s="140">
        <v>1</v>
      </c>
      <c r="AQ135" s="82">
        <f t="shared" si="55"/>
        <v>1</v>
      </c>
      <c r="AR135" s="107">
        <v>1</v>
      </c>
      <c r="AS135" s="108"/>
    </row>
    <row r="136" spans="1:45" ht="15.75" customHeight="1">
      <c r="A136" s="82" t="s">
        <v>20</v>
      </c>
      <c r="B136" s="140">
        <v>288</v>
      </c>
      <c r="C136" s="140">
        <v>146</v>
      </c>
      <c r="D136" s="140">
        <v>218</v>
      </c>
      <c r="E136" s="140">
        <v>114</v>
      </c>
      <c r="F136" s="140">
        <v>233</v>
      </c>
      <c r="G136" s="140">
        <v>110</v>
      </c>
      <c r="H136" s="140">
        <v>183</v>
      </c>
      <c r="I136" s="140">
        <v>109</v>
      </c>
      <c r="J136" s="140">
        <v>171</v>
      </c>
      <c r="K136" s="140">
        <v>86</v>
      </c>
      <c r="L136" s="139">
        <f t="shared" si="58"/>
        <v>1093</v>
      </c>
      <c r="M136" s="139">
        <f t="shared" si="58"/>
        <v>565</v>
      </c>
      <c r="N136" s="82" t="s">
        <v>20</v>
      </c>
      <c r="O136" s="140">
        <v>32</v>
      </c>
      <c r="P136" s="140">
        <v>9</v>
      </c>
      <c r="Q136" s="140">
        <v>31</v>
      </c>
      <c r="R136" s="140">
        <v>13</v>
      </c>
      <c r="S136" s="140">
        <v>20</v>
      </c>
      <c r="T136" s="140">
        <v>8</v>
      </c>
      <c r="U136" s="140">
        <v>2</v>
      </c>
      <c r="V136" s="140">
        <v>1</v>
      </c>
      <c r="W136" s="140">
        <v>24</v>
      </c>
      <c r="X136" s="140">
        <v>15</v>
      </c>
      <c r="Y136" s="139">
        <f t="shared" si="56"/>
        <v>109</v>
      </c>
      <c r="Z136" s="139">
        <f t="shared" si="57"/>
        <v>46</v>
      </c>
      <c r="AA136" s="82" t="s">
        <v>20</v>
      </c>
      <c r="AB136" s="140">
        <v>7</v>
      </c>
      <c r="AC136" s="140">
        <v>6</v>
      </c>
      <c r="AD136" s="140">
        <v>7</v>
      </c>
      <c r="AE136" s="140">
        <v>5</v>
      </c>
      <c r="AF136" s="140">
        <v>5</v>
      </c>
      <c r="AG136" s="140">
        <f t="shared" si="53"/>
        <v>30</v>
      </c>
      <c r="AH136" s="140">
        <v>32</v>
      </c>
      <c r="AI136" s="140">
        <v>1</v>
      </c>
      <c r="AJ136" s="140">
        <f t="shared" si="54"/>
        <v>33</v>
      </c>
      <c r="AK136" s="140"/>
      <c r="AL136" s="140"/>
      <c r="AM136" s="140"/>
      <c r="AN136" s="140"/>
      <c r="AO136" s="140">
        <v>28</v>
      </c>
      <c r="AP136" s="140">
        <v>10</v>
      </c>
      <c r="AQ136" s="82">
        <f t="shared" si="55"/>
        <v>6</v>
      </c>
      <c r="AR136" s="107">
        <v>6</v>
      </c>
      <c r="AS136" s="108"/>
    </row>
    <row r="137" spans="1:45" ht="15.75" customHeight="1">
      <c r="A137" s="82" t="s">
        <v>21</v>
      </c>
      <c r="B137" s="140">
        <v>902</v>
      </c>
      <c r="C137" s="140">
        <v>449</v>
      </c>
      <c r="D137" s="140">
        <v>650</v>
      </c>
      <c r="E137" s="140">
        <v>322</v>
      </c>
      <c r="F137" s="140">
        <v>643</v>
      </c>
      <c r="G137" s="140">
        <v>330</v>
      </c>
      <c r="H137" s="140">
        <v>536</v>
      </c>
      <c r="I137" s="140">
        <v>279</v>
      </c>
      <c r="J137" s="140">
        <v>573</v>
      </c>
      <c r="K137" s="140">
        <v>285</v>
      </c>
      <c r="L137" s="139">
        <f t="shared" si="58"/>
        <v>3304</v>
      </c>
      <c r="M137" s="139">
        <f t="shared" si="58"/>
        <v>1665</v>
      </c>
      <c r="N137" s="82" t="s">
        <v>21</v>
      </c>
      <c r="O137" s="140">
        <v>153</v>
      </c>
      <c r="P137" s="140">
        <v>59</v>
      </c>
      <c r="Q137" s="140">
        <v>123</v>
      </c>
      <c r="R137" s="140">
        <v>59</v>
      </c>
      <c r="S137" s="140">
        <v>122</v>
      </c>
      <c r="T137" s="140">
        <v>68</v>
      </c>
      <c r="U137" s="140">
        <v>49</v>
      </c>
      <c r="V137" s="140">
        <v>30</v>
      </c>
      <c r="W137" s="140">
        <v>74</v>
      </c>
      <c r="X137" s="140">
        <v>37</v>
      </c>
      <c r="Y137" s="139">
        <f t="shared" si="56"/>
        <v>521</v>
      </c>
      <c r="Z137" s="139">
        <f t="shared" si="57"/>
        <v>253</v>
      </c>
      <c r="AA137" s="82" t="s">
        <v>21</v>
      </c>
      <c r="AB137" s="140">
        <v>23</v>
      </c>
      <c r="AC137" s="140">
        <v>19</v>
      </c>
      <c r="AD137" s="140">
        <v>20</v>
      </c>
      <c r="AE137" s="140">
        <v>17</v>
      </c>
      <c r="AF137" s="140">
        <v>15</v>
      </c>
      <c r="AG137" s="140">
        <f t="shared" si="53"/>
        <v>94</v>
      </c>
      <c r="AH137" s="140">
        <v>82</v>
      </c>
      <c r="AI137" s="140">
        <v>8</v>
      </c>
      <c r="AJ137" s="140">
        <f t="shared" si="54"/>
        <v>90</v>
      </c>
      <c r="AK137" s="140"/>
      <c r="AL137" s="140"/>
      <c r="AM137" s="140"/>
      <c r="AN137" s="140"/>
      <c r="AO137" s="140">
        <v>74</v>
      </c>
      <c r="AP137" s="140">
        <v>10</v>
      </c>
      <c r="AQ137" s="82">
        <f t="shared" si="55"/>
        <v>17</v>
      </c>
      <c r="AR137" s="107">
        <v>17</v>
      </c>
      <c r="AS137" s="108"/>
    </row>
    <row r="138" spans="1:45" ht="15.75" customHeight="1">
      <c r="A138" s="82" t="s">
        <v>22</v>
      </c>
      <c r="B138" s="140">
        <v>279</v>
      </c>
      <c r="C138" s="140">
        <v>141</v>
      </c>
      <c r="D138" s="140">
        <v>143</v>
      </c>
      <c r="E138" s="140">
        <v>58</v>
      </c>
      <c r="F138" s="140">
        <v>160</v>
      </c>
      <c r="G138" s="140">
        <v>67</v>
      </c>
      <c r="H138" s="140">
        <v>168</v>
      </c>
      <c r="I138" s="140">
        <v>78</v>
      </c>
      <c r="J138" s="140">
        <v>138</v>
      </c>
      <c r="K138" s="140">
        <v>74</v>
      </c>
      <c r="L138" s="139">
        <f aca="true" t="shared" si="59" ref="L138:L146">+B138+D138+F138+H138+J138</f>
        <v>888</v>
      </c>
      <c r="M138" s="139">
        <f aca="true" t="shared" si="60" ref="M138:M146">+C138+E138+G138+I138+K138</f>
        <v>418</v>
      </c>
      <c r="N138" s="82" t="s">
        <v>22</v>
      </c>
      <c r="O138" s="140">
        <v>31</v>
      </c>
      <c r="P138" s="140">
        <v>6</v>
      </c>
      <c r="Q138" s="140">
        <v>7</v>
      </c>
      <c r="R138" s="140">
        <v>1</v>
      </c>
      <c r="S138" s="140">
        <v>8</v>
      </c>
      <c r="T138" s="140">
        <v>3</v>
      </c>
      <c r="U138" s="140">
        <v>9</v>
      </c>
      <c r="V138" s="140">
        <v>3</v>
      </c>
      <c r="W138" s="140">
        <v>10</v>
      </c>
      <c r="X138" s="140">
        <v>4</v>
      </c>
      <c r="Y138" s="139">
        <f>+O138+Q138+S138+U138+W138</f>
        <v>65</v>
      </c>
      <c r="Z138" s="139">
        <f>+P138+R138+T138+V138+X138</f>
        <v>17</v>
      </c>
      <c r="AA138" s="82" t="s">
        <v>22</v>
      </c>
      <c r="AB138" s="140">
        <v>7</v>
      </c>
      <c r="AC138" s="140">
        <v>4</v>
      </c>
      <c r="AD138" s="140">
        <v>5</v>
      </c>
      <c r="AE138" s="140">
        <v>3</v>
      </c>
      <c r="AF138" s="140">
        <v>3</v>
      </c>
      <c r="AG138" s="140">
        <f t="shared" si="53"/>
        <v>22</v>
      </c>
      <c r="AH138" s="140">
        <v>24</v>
      </c>
      <c r="AI138" s="140">
        <v>2</v>
      </c>
      <c r="AJ138" s="140">
        <f t="shared" si="54"/>
        <v>26</v>
      </c>
      <c r="AK138" s="140"/>
      <c r="AL138" s="140"/>
      <c r="AM138" s="140"/>
      <c r="AN138" s="140"/>
      <c r="AO138" s="140">
        <v>22</v>
      </c>
      <c r="AP138" s="140">
        <v>5</v>
      </c>
      <c r="AQ138" s="82">
        <f t="shared" si="55"/>
        <v>4</v>
      </c>
      <c r="AR138" s="107">
        <v>4</v>
      </c>
      <c r="AS138" s="108"/>
    </row>
    <row r="139" spans="1:45" ht="15.75" customHeight="1">
      <c r="A139" s="82" t="s">
        <v>23</v>
      </c>
      <c r="B139" s="140">
        <v>336</v>
      </c>
      <c r="C139" s="140">
        <v>165</v>
      </c>
      <c r="D139" s="140">
        <v>338</v>
      </c>
      <c r="E139" s="140">
        <v>168</v>
      </c>
      <c r="F139" s="140">
        <v>335</v>
      </c>
      <c r="G139" s="140">
        <v>163</v>
      </c>
      <c r="H139" s="140">
        <v>351</v>
      </c>
      <c r="I139" s="140">
        <v>169</v>
      </c>
      <c r="J139" s="140">
        <v>365</v>
      </c>
      <c r="K139" s="140">
        <v>170</v>
      </c>
      <c r="L139" s="139">
        <f t="shared" si="59"/>
        <v>1725</v>
      </c>
      <c r="M139" s="139">
        <f t="shared" si="60"/>
        <v>835</v>
      </c>
      <c r="N139" s="82" t="s">
        <v>23</v>
      </c>
      <c r="O139" s="140">
        <v>5</v>
      </c>
      <c r="P139" s="140">
        <v>2</v>
      </c>
      <c r="Q139" s="140">
        <v>67</v>
      </c>
      <c r="R139" s="140">
        <v>28</v>
      </c>
      <c r="S139" s="140">
        <v>72</v>
      </c>
      <c r="T139" s="140">
        <v>33</v>
      </c>
      <c r="U139" s="140">
        <v>2</v>
      </c>
      <c r="V139" s="140">
        <v>0</v>
      </c>
      <c r="W139" s="140">
        <v>69</v>
      </c>
      <c r="X139" s="140">
        <v>36</v>
      </c>
      <c r="Y139" s="139">
        <f t="shared" si="56"/>
        <v>215</v>
      </c>
      <c r="Z139" s="139">
        <f t="shared" si="57"/>
        <v>99</v>
      </c>
      <c r="AA139" s="82" t="s">
        <v>23</v>
      </c>
      <c r="AB139" s="140">
        <v>9</v>
      </c>
      <c r="AC139" s="140">
        <v>8</v>
      </c>
      <c r="AD139" s="140">
        <v>7</v>
      </c>
      <c r="AE139" s="140">
        <v>7</v>
      </c>
      <c r="AF139" s="140">
        <v>7</v>
      </c>
      <c r="AG139" s="140">
        <f t="shared" si="53"/>
        <v>38</v>
      </c>
      <c r="AH139" s="140">
        <v>34</v>
      </c>
      <c r="AI139" s="140">
        <v>2</v>
      </c>
      <c r="AJ139" s="140">
        <f t="shared" si="54"/>
        <v>36</v>
      </c>
      <c r="AK139" s="140"/>
      <c r="AL139" s="140"/>
      <c r="AM139" s="140"/>
      <c r="AN139" s="140"/>
      <c r="AO139" s="140">
        <v>33</v>
      </c>
      <c r="AP139" s="140">
        <v>9</v>
      </c>
      <c r="AQ139" s="82">
        <f t="shared" si="55"/>
        <v>7</v>
      </c>
      <c r="AR139" s="107">
        <v>7</v>
      </c>
      <c r="AS139" s="108"/>
    </row>
    <row r="140" spans="1:45" s="113" customFormat="1" ht="15.75" customHeight="1">
      <c r="A140" s="82" t="s">
        <v>24</v>
      </c>
      <c r="B140" s="140">
        <v>444</v>
      </c>
      <c r="C140" s="140">
        <v>233</v>
      </c>
      <c r="D140" s="140">
        <v>449</v>
      </c>
      <c r="E140" s="140">
        <v>215</v>
      </c>
      <c r="F140" s="140">
        <v>555</v>
      </c>
      <c r="G140" s="140">
        <v>266</v>
      </c>
      <c r="H140" s="140">
        <v>479</v>
      </c>
      <c r="I140" s="140">
        <v>238</v>
      </c>
      <c r="J140" s="140">
        <v>402</v>
      </c>
      <c r="K140" s="140">
        <v>194</v>
      </c>
      <c r="L140" s="139">
        <f t="shared" si="59"/>
        <v>2329</v>
      </c>
      <c r="M140" s="139">
        <f t="shared" si="60"/>
        <v>1146</v>
      </c>
      <c r="N140" s="82" t="s">
        <v>24</v>
      </c>
      <c r="O140" s="140">
        <v>9</v>
      </c>
      <c r="P140" s="140">
        <v>2</v>
      </c>
      <c r="Q140" s="140">
        <v>51</v>
      </c>
      <c r="R140" s="140">
        <v>23</v>
      </c>
      <c r="S140" s="140">
        <v>127</v>
      </c>
      <c r="T140" s="140">
        <v>65</v>
      </c>
      <c r="U140" s="140">
        <v>19</v>
      </c>
      <c r="V140" s="140">
        <v>7</v>
      </c>
      <c r="W140" s="140">
        <v>69</v>
      </c>
      <c r="X140" s="140">
        <v>33</v>
      </c>
      <c r="Y140" s="139">
        <f t="shared" si="56"/>
        <v>275</v>
      </c>
      <c r="Z140" s="139">
        <f t="shared" si="57"/>
        <v>130</v>
      </c>
      <c r="AA140" s="82" t="s">
        <v>24</v>
      </c>
      <c r="AB140" s="140">
        <v>9</v>
      </c>
      <c r="AC140" s="140">
        <v>9</v>
      </c>
      <c r="AD140" s="140">
        <v>12</v>
      </c>
      <c r="AE140" s="140">
        <v>10</v>
      </c>
      <c r="AF140" s="140">
        <v>9</v>
      </c>
      <c r="AG140" s="140">
        <f t="shared" si="53"/>
        <v>49</v>
      </c>
      <c r="AH140" s="140">
        <v>44</v>
      </c>
      <c r="AI140" s="140">
        <v>3</v>
      </c>
      <c r="AJ140" s="140">
        <f t="shared" si="54"/>
        <v>47</v>
      </c>
      <c r="AK140" s="140"/>
      <c r="AL140" s="140"/>
      <c r="AM140" s="140"/>
      <c r="AN140" s="140"/>
      <c r="AO140" s="140">
        <v>43</v>
      </c>
      <c r="AP140" s="140">
        <v>8</v>
      </c>
      <c r="AQ140" s="82">
        <f t="shared" si="55"/>
        <v>7</v>
      </c>
      <c r="AR140" s="82">
        <v>7</v>
      </c>
      <c r="AS140" s="114"/>
    </row>
    <row r="141" spans="1:45" ht="15.75" customHeight="1">
      <c r="A141" s="82" t="s">
        <v>25</v>
      </c>
      <c r="B141" s="140">
        <v>22</v>
      </c>
      <c r="C141" s="140">
        <v>12</v>
      </c>
      <c r="D141" s="140">
        <v>10</v>
      </c>
      <c r="E141" s="140">
        <v>6</v>
      </c>
      <c r="F141" s="140">
        <v>6</v>
      </c>
      <c r="G141" s="140">
        <v>3</v>
      </c>
      <c r="H141" s="140">
        <v>15</v>
      </c>
      <c r="I141" s="140">
        <v>5</v>
      </c>
      <c r="J141" s="140">
        <v>32</v>
      </c>
      <c r="K141" s="140">
        <v>15</v>
      </c>
      <c r="L141" s="139">
        <f t="shared" si="59"/>
        <v>85</v>
      </c>
      <c r="M141" s="139">
        <f t="shared" si="60"/>
        <v>41</v>
      </c>
      <c r="N141" s="82" t="s">
        <v>25</v>
      </c>
      <c r="O141" s="140">
        <v>0</v>
      </c>
      <c r="P141" s="140">
        <v>0</v>
      </c>
      <c r="Q141" s="140">
        <v>0</v>
      </c>
      <c r="R141" s="140">
        <v>0</v>
      </c>
      <c r="S141" s="140">
        <v>0</v>
      </c>
      <c r="T141" s="140">
        <v>0</v>
      </c>
      <c r="U141" s="140">
        <v>0</v>
      </c>
      <c r="V141" s="140">
        <v>0</v>
      </c>
      <c r="W141" s="140">
        <v>9</v>
      </c>
      <c r="X141" s="140">
        <v>5</v>
      </c>
      <c r="Y141" s="139">
        <f t="shared" si="56"/>
        <v>9</v>
      </c>
      <c r="Z141" s="139">
        <f t="shared" si="57"/>
        <v>5</v>
      </c>
      <c r="AA141" s="82" t="s">
        <v>25</v>
      </c>
      <c r="AB141" s="140">
        <v>1</v>
      </c>
      <c r="AC141" s="140">
        <v>1</v>
      </c>
      <c r="AD141" s="140">
        <v>1</v>
      </c>
      <c r="AE141" s="140">
        <v>1</v>
      </c>
      <c r="AF141" s="140">
        <v>1</v>
      </c>
      <c r="AG141" s="140">
        <f t="shared" si="53"/>
        <v>5</v>
      </c>
      <c r="AH141" s="140">
        <v>3</v>
      </c>
      <c r="AI141" s="140">
        <v>0</v>
      </c>
      <c r="AJ141" s="140">
        <f t="shared" si="54"/>
        <v>3</v>
      </c>
      <c r="AK141" s="140"/>
      <c r="AL141" s="140"/>
      <c r="AM141" s="140"/>
      <c r="AN141" s="140"/>
      <c r="AO141" s="140">
        <v>3</v>
      </c>
      <c r="AP141" s="140">
        <v>1</v>
      </c>
      <c r="AQ141" s="82">
        <f t="shared" si="55"/>
        <v>1</v>
      </c>
      <c r="AR141" s="107">
        <v>1</v>
      </c>
      <c r="AS141" s="108"/>
    </row>
    <row r="142" spans="1:45" ht="15.75" customHeight="1">
      <c r="A142" s="82" t="s">
        <v>26</v>
      </c>
      <c r="B142" s="140">
        <v>1125</v>
      </c>
      <c r="C142" s="140">
        <v>574</v>
      </c>
      <c r="D142" s="140">
        <v>1027</v>
      </c>
      <c r="E142" s="140">
        <v>504</v>
      </c>
      <c r="F142" s="140">
        <v>919</v>
      </c>
      <c r="G142" s="140">
        <v>454</v>
      </c>
      <c r="H142" s="140">
        <v>802</v>
      </c>
      <c r="I142" s="140">
        <v>420</v>
      </c>
      <c r="J142" s="140">
        <v>734</v>
      </c>
      <c r="K142" s="140">
        <v>398</v>
      </c>
      <c r="L142" s="139">
        <f t="shared" si="59"/>
        <v>4607</v>
      </c>
      <c r="M142" s="139">
        <f t="shared" si="60"/>
        <v>2350</v>
      </c>
      <c r="N142" s="82" t="s">
        <v>26</v>
      </c>
      <c r="O142" s="140">
        <v>118</v>
      </c>
      <c r="P142" s="140">
        <v>50</v>
      </c>
      <c r="Q142" s="140">
        <v>130</v>
      </c>
      <c r="R142" s="140">
        <v>62</v>
      </c>
      <c r="S142" s="140">
        <v>111</v>
      </c>
      <c r="T142" s="140">
        <v>50</v>
      </c>
      <c r="U142" s="140">
        <v>89</v>
      </c>
      <c r="V142" s="140">
        <v>45</v>
      </c>
      <c r="W142" s="140">
        <v>92</v>
      </c>
      <c r="X142" s="140">
        <v>47</v>
      </c>
      <c r="Y142" s="139">
        <f t="shared" si="56"/>
        <v>540</v>
      </c>
      <c r="Z142" s="139">
        <f t="shared" si="57"/>
        <v>254</v>
      </c>
      <c r="AA142" s="82" t="s">
        <v>26</v>
      </c>
      <c r="AB142" s="140">
        <v>41</v>
      </c>
      <c r="AC142" s="140">
        <v>43</v>
      </c>
      <c r="AD142" s="140">
        <v>38</v>
      </c>
      <c r="AE142" s="140">
        <v>31</v>
      </c>
      <c r="AF142" s="140">
        <v>32</v>
      </c>
      <c r="AG142" s="140">
        <f t="shared" si="53"/>
        <v>185</v>
      </c>
      <c r="AH142" s="140">
        <v>151</v>
      </c>
      <c r="AI142" s="140">
        <v>17</v>
      </c>
      <c r="AJ142" s="140">
        <f t="shared" si="54"/>
        <v>168</v>
      </c>
      <c r="AK142" s="140"/>
      <c r="AL142" s="140"/>
      <c r="AM142" s="140"/>
      <c r="AN142" s="140"/>
      <c r="AO142" s="140">
        <v>141</v>
      </c>
      <c r="AP142" s="140">
        <v>16</v>
      </c>
      <c r="AQ142" s="82">
        <f t="shared" si="55"/>
        <v>38</v>
      </c>
      <c r="AR142" s="107">
        <v>37</v>
      </c>
      <c r="AS142" s="108">
        <v>1</v>
      </c>
    </row>
    <row r="143" spans="1:45" ht="15.75" customHeight="1">
      <c r="A143" s="82" t="s">
        <v>27</v>
      </c>
      <c r="B143" s="140">
        <v>89</v>
      </c>
      <c r="C143" s="140">
        <v>51</v>
      </c>
      <c r="D143" s="140">
        <v>57</v>
      </c>
      <c r="E143" s="140">
        <v>30</v>
      </c>
      <c r="F143" s="140">
        <v>47</v>
      </c>
      <c r="G143" s="140">
        <v>28</v>
      </c>
      <c r="H143" s="140">
        <v>48</v>
      </c>
      <c r="I143" s="140">
        <v>31</v>
      </c>
      <c r="J143" s="140">
        <v>23</v>
      </c>
      <c r="K143" s="140">
        <v>8</v>
      </c>
      <c r="L143" s="139">
        <f t="shared" si="59"/>
        <v>264</v>
      </c>
      <c r="M143" s="139">
        <f t="shared" si="60"/>
        <v>148</v>
      </c>
      <c r="N143" s="82" t="s">
        <v>27</v>
      </c>
      <c r="O143" s="140">
        <v>9</v>
      </c>
      <c r="P143" s="140">
        <v>2</v>
      </c>
      <c r="Q143" s="140">
        <v>2</v>
      </c>
      <c r="R143" s="140">
        <v>1</v>
      </c>
      <c r="S143" s="140">
        <v>11</v>
      </c>
      <c r="T143" s="140">
        <v>7</v>
      </c>
      <c r="U143" s="140">
        <v>7</v>
      </c>
      <c r="V143" s="140">
        <v>6</v>
      </c>
      <c r="W143" s="140">
        <v>3</v>
      </c>
      <c r="X143" s="140">
        <v>1</v>
      </c>
      <c r="Y143" s="139">
        <f t="shared" si="56"/>
        <v>32</v>
      </c>
      <c r="Z143" s="139">
        <f t="shared" si="57"/>
        <v>17</v>
      </c>
      <c r="AA143" s="82" t="s">
        <v>27</v>
      </c>
      <c r="AB143" s="140">
        <v>3</v>
      </c>
      <c r="AC143" s="140">
        <v>3</v>
      </c>
      <c r="AD143" s="140">
        <v>3</v>
      </c>
      <c r="AE143" s="140">
        <v>3</v>
      </c>
      <c r="AF143" s="140">
        <v>2</v>
      </c>
      <c r="AG143" s="140">
        <f t="shared" si="53"/>
        <v>14</v>
      </c>
      <c r="AH143" s="140">
        <v>11</v>
      </c>
      <c r="AI143" s="140">
        <v>0</v>
      </c>
      <c r="AJ143" s="140">
        <f t="shared" si="54"/>
        <v>11</v>
      </c>
      <c r="AK143" s="140"/>
      <c r="AL143" s="140"/>
      <c r="AM143" s="140"/>
      <c r="AN143" s="140"/>
      <c r="AO143" s="140">
        <v>13</v>
      </c>
      <c r="AP143" s="140">
        <v>1</v>
      </c>
      <c r="AQ143" s="82">
        <f t="shared" si="55"/>
        <v>3</v>
      </c>
      <c r="AR143" s="107">
        <v>3</v>
      </c>
      <c r="AS143" s="108"/>
    </row>
    <row r="144" spans="1:45" ht="15.75" customHeight="1">
      <c r="A144" s="82" t="s">
        <v>28</v>
      </c>
      <c r="B144" s="140">
        <v>205</v>
      </c>
      <c r="C144" s="140">
        <v>107</v>
      </c>
      <c r="D144" s="140">
        <v>166</v>
      </c>
      <c r="E144" s="140">
        <v>84</v>
      </c>
      <c r="F144" s="140">
        <v>165</v>
      </c>
      <c r="G144" s="140">
        <v>90</v>
      </c>
      <c r="H144" s="140">
        <v>146</v>
      </c>
      <c r="I144" s="140">
        <v>70</v>
      </c>
      <c r="J144" s="140">
        <v>111</v>
      </c>
      <c r="K144" s="140">
        <v>58</v>
      </c>
      <c r="L144" s="139">
        <f t="shared" si="59"/>
        <v>793</v>
      </c>
      <c r="M144" s="139">
        <f t="shared" si="60"/>
        <v>409</v>
      </c>
      <c r="N144" s="82" t="s">
        <v>28</v>
      </c>
      <c r="O144" s="140">
        <v>27</v>
      </c>
      <c r="P144" s="140">
        <v>13</v>
      </c>
      <c r="Q144" s="140">
        <v>26</v>
      </c>
      <c r="R144" s="140">
        <v>11</v>
      </c>
      <c r="S144" s="140">
        <v>35</v>
      </c>
      <c r="T144" s="140">
        <v>15</v>
      </c>
      <c r="U144" s="140">
        <v>4</v>
      </c>
      <c r="V144" s="140">
        <v>3</v>
      </c>
      <c r="W144" s="140">
        <v>7</v>
      </c>
      <c r="X144" s="140">
        <v>4</v>
      </c>
      <c r="Y144" s="139">
        <f t="shared" si="56"/>
        <v>99</v>
      </c>
      <c r="Z144" s="139">
        <f t="shared" si="57"/>
        <v>46</v>
      </c>
      <c r="AA144" s="82" t="s">
        <v>28</v>
      </c>
      <c r="AB144" s="140">
        <v>5</v>
      </c>
      <c r="AC144" s="140">
        <v>5</v>
      </c>
      <c r="AD144" s="140">
        <v>5</v>
      </c>
      <c r="AE144" s="140">
        <v>5</v>
      </c>
      <c r="AF144" s="140">
        <v>4</v>
      </c>
      <c r="AG144" s="140">
        <f t="shared" si="53"/>
        <v>24</v>
      </c>
      <c r="AH144" s="140">
        <v>20</v>
      </c>
      <c r="AI144" s="140">
        <v>2</v>
      </c>
      <c r="AJ144" s="140">
        <f t="shared" si="54"/>
        <v>22</v>
      </c>
      <c r="AK144" s="140"/>
      <c r="AL144" s="140"/>
      <c r="AM144" s="140"/>
      <c r="AN144" s="140"/>
      <c r="AO144" s="140">
        <v>22</v>
      </c>
      <c r="AP144" s="140">
        <v>3</v>
      </c>
      <c r="AQ144" s="82">
        <f t="shared" si="55"/>
        <v>4</v>
      </c>
      <c r="AR144" s="107">
        <v>4</v>
      </c>
      <c r="AS144" s="108"/>
    </row>
    <row r="145" spans="1:45" ht="15.75" customHeight="1">
      <c r="A145" s="82" t="s">
        <v>29</v>
      </c>
      <c r="B145" s="140">
        <v>3391</v>
      </c>
      <c r="C145" s="140">
        <v>1696</v>
      </c>
      <c r="D145" s="140">
        <v>2888</v>
      </c>
      <c r="E145" s="140">
        <v>1405</v>
      </c>
      <c r="F145" s="140">
        <v>2806</v>
      </c>
      <c r="G145" s="140">
        <v>1433</v>
      </c>
      <c r="H145" s="140">
        <v>2523</v>
      </c>
      <c r="I145" s="140">
        <v>1224</v>
      </c>
      <c r="J145" s="140">
        <v>2427</v>
      </c>
      <c r="K145" s="140">
        <v>1274</v>
      </c>
      <c r="L145" s="139">
        <f t="shared" si="59"/>
        <v>14035</v>
      </c>
      <c r="M145" s="139">
        <f t="shared" si="60"/>
        <v>7032</v>
      </c>
      <c r="N145" s="82" t="s">
        <v>29</v>
      </c>
      <c r="O145" s="140">
        <v>78</v>
      </c>
      <c r="P145" s="140">
        <v>33</v>
      </c>
      <c r="Q145" s="140">
        <v>188</v>
      </c>
      <c r="R145" s="140">
        <v>86</v>
      </c>
      <c r="S145" s="140">
        <v>174</v>
      </c>
      <c r="T145" s="140">
        <v>79</v>
      </c>
      <c r="U145" s="140">
        <v>133</v>
      </c>
      <c r="V145" s="140">
        <v>57</v>
      </c>
      <c r="W145" s="140">
        <v>177</v>
      </c>
      <c r="X145" s="140">
        <v>90</v>
      </c>
      <c r="Y145" s="139">
        <f t="shared" si="56"/>
        <v>750</v>
      </c>
      <c r="Z145" s="139">
        <f t="shared" si="57"/>
        <v>345</v>
      </c>
      <c r="AA145" s="82" t="s">
        <v>29</v>
      </c>
      <c r="AB145" s="140">
        <v>90</v>
      </c>
      <c r="AC145" s="140">
        <v>83</v>
      </c>
      <c r="AD145" s="140">
        <v>85</v>
      </c>
      <c r="AE145" s="140">
        <v>73</v>
      </c>
      <c r="AF145" s="140">
        <v>77</v>
      </c>
      <c r="AG145" s="140">
        <f t="shared" si="53"/>
        <v>408</v>
      </c>
      <c r="AH145" s="140">
        <v>393</v>
      </c>
      <c r="AI145" s="140">
        <v>12</v>
      </c>
      <c r="AJ145" s="140">
        <f t="shared" si="54"/>
        <v>405</v>
      </c>
      <c r="AK145" s="140"/>
      <c r="AL145" s="140"/>
      <c r="AM145" s="140"/>
      <c r="AN145" s="140"/>
      <c r="AO145" s="140">
        <v>432</v>
      </c>
      <c r="AP145" s="140">
        <v>119</v>
      </c>
      <c r="AQ145" s="82">
        <f t="shared" si="55"/>
        <v>60</v>
      </c>
      <c r="AR145" s="107">
        <v>60</v>
      </c>
      <c r="AS145" s="108"/>
    </row>
    <row r="146" spans="1:45" ht="15.75" customHeight="1">
      <c r="A146" s="82" t="s">
        <v>30</v>
      </c>
      <c r="B146" s="140">
        <v>140</v>
      </c>
      <c r="C146" s="140">
        <v>57</v>
      </c>
      <c r="D146" s="140">
        <v>152</v>
      </c>
      <c r="E146" s="140">
        <v>82</v>
      </c>
      <c r="F146" s="140">
        <v>140</v>
      </c>
      <c r="G146" s="140">
        <v>70</v>
      </c>
      <c r="H146" s="140">
        <v>120</v>
      </c>
      <c r="I146" s="140">
        <v>66</v>
      </c>
      <c r="J146" s="140">
        <v>95</v>
      </c>
      <c r="K146" s="140">
        <v>54</v>
      </c>
      <c r="L146" s="139">
        <f t="shared" si="59"/>
        <v>647</v>
      </c>
      <c r="M146" s="139">
        <f t="shared" si="60"/>
        <v>329</v>
      </c>
      <c r="N146" s="82" t="s">
        <v>30</v>
      </c>
      <c r="O146" s="140">
        <v>0</v>
      </c>
      <c r="P146" s="140">
        <v>0</v>
      </c>
      <c r="Q146" s="140">
        <v>9</v>
      </c>
      <c r="R146" s="140">
        <v>4</v>
      </c>
      <c r="S146" s="140">
        <v>19</v>
      </c>
      <c r="T146" s="140">
        <v>8</v>
      </c>
      <c r="U146" s="140">
        <v>0</v>
      </c>
      <c r="V146" s="140">
        <v>0</v>
      </c>
      <c r="W146" s="140">
        <v>16</v>
      </c>
      <c r="X146" s="140">
        <v>9</v>
      </c>
      <c r="Y146" s="139">
        <f t="shared" si="56"/>
        <v>44</v>
      </c>
      <c r="Z146" s="139">
        <f t="shared" si="57"/>
        <v>21</v>
      </c>
      <c r="AA146" s="82" t="s">
        <v>30</v>
      </c>
      <c r="AB146" s="140">
        <v>5</v>
      </c>
      <c r="AC146" s="140">
        <v>5</v>
      </c>
      <c r="AD146" s="140">
        <v>5</v>
      </c>
      <c r="AE146" s="140">
        <v>5</v>
      </c>
      <c r="AF146" s="140">
        <v>5</v>
      </c>
      <c r="AG146" s="140">
        <f t="shared" si="53"/>
        <v>25</v>
      </c>
      <c r="AH146" s="140">
        <v>11</v>
      </c>
      <c r="AI146" s="140">
        <v>11</v>
      </c>
      <c r="AJ146" s="140">
        <f t="shared" si="54"/>
        <v>22</v>
      </c>
      <c r="AK146" s="140"/>
      <c r="AL146" s="140"/>
      <c r="AM146" s="140"/>
      <c r="AN146" s="140"/>
      <c r="AO146" s="140">
        <v>21</v>
      </c>
      <c r="AP146" s="140">
        <v>2</v>
      </c>
      <c r="AQ146" s="82">
        <f t="shared" si="55"/>
        <v>5</v>
      </c>
      <c r="AR146" s="107">
        <v>5</v>
      </c>
      <c r="AS146" s="108"/>
    </row>
    <row r="147" spans="1:45" ht="15.75" customHeight="1">
      <c r="A147" s="82" t="s">
        <v>31</v>
      </c>
      <c r="B147" s="140">
        <v>178</v>
      </c>
      <c r="C147" s="140">
        <v>87</v>
      </c>
      <c r="D147" s="140">
        <v>123</v>
      </c>
      <c r="E147" s="140">
        <v>55</v>
      </c>
      <c r="F147" s="140">
        <v>91</v>
      </c>
      <c r="G147" s="140">
        <v>57</v>
      </c>
      <c r="H147" s="140">
        <v>123</v>
      </c>
      <c r="I147" s="140">
        <v>61</v>
      </c>
      <c r="J147" s="140">
        <v>77</v>
      </c>
      <c r="K147" s="140">
        <v>34</v>
      </c>
      <c r="L147" s="139">
        <f>+B147+D147+F147+H147+J147</f>
        <v>592</v>
      </c>
      <c r="M147" s="139">
        <f>+C147+E147+G147+I147+K147</f>
        <v>294</v>
      </c>
      <c r="N147" s="82" t="s">
        <v>31</v>
      </c>
      <c r="O147" s="140">
        <v>12</v>
      </c>
      <c r="P147" s="140">
        <v>6</v>
      </c>
      <c r="Q147" s="140">
        <v>6</v>
      </c>
      <c r="R147" s="140">
        <v>2</v>
      </c>
      <c r="S147" s="140">
        <v>5</v>
      </c>
      <c r="T147" s="140">
        <v>2</v>
      </c>
      <c r="U147" s="140">
        <v>7</v>
      </c>
      <c r="V147" s="140">
        <v>5</v>
      </c>
      <c r="W147" s="140">
        <v>0</v>
      </c>
      <c r="X147" s="140">
        <v>0</v>
      </c>
      <c r="Y147" s="139">
        <f t="shared" si="56"/>
        <v>30</v>
      </c>
      <c r="Z147" s="139">
        <f t="shared" si="57"/>
        <v>15</v>
      </c>
      <c r="AA147" s="82" t="s">
        <v>31</v>
      </c>
      <c r="AB147" s="140">
        <v>5</v>
      </c>
      <c r="AC147" s="140">
        <v>4</v>
      </c>
      <c r="AD147" s="140">
        <v>3</v>
      </c>
      <c r="AE147" s="140">
        <v>4</v>
      </c>
      <c r="AF147" s="140">
        <v>3</v>
      </c>
      <c r="AG147" s="140">
        <f t="shared" si="53"/>
        <v>19</v>
      </c>
      <c r="AH147" s="140">
        <v>28</v>
      </c>
      <c r="AI147" s="140">
        <v>2</v>
      </c>
      <c r="AJ147" s="140">
        <f t="shared" si="54"/>
        <v>30</v>
      </c>
      <c r="AK147" s="140"/>
      <c r="AL147" s="140"/>
      <c r="AM147" s="140"/>
      <c r="AN147" s="140"/>
      <c r="AO147" s="140">
        <v>19</v>
      </c>
      <c r="AP147" s="140">
        <v>3</v>
      </c>
      <c r="AQ147" s="82">
        <f t="shared" si="55"/>
        <v>3</v>
      </c>
      <c r="AR147" s="107">
        <v>3</v>
      </c>
      <c r="AS147" s="108"/>
    </row>
    <row r="148" spans="1:45" ht="15.75" customHeight="1">
      <c r="A148" s="116" t="s">
        <v>32</v>
      </c>
      <c r="B148" s="140">
        <v>248</v>
      </c>
      <c r="C148" s="140">
        <v>132</v>
      </c>
      <c r="D148" s="140">
        <v>213</v>
      </c>
      <c r="E148" s="140">
        <v>97</v>
      </c>
      <c r="F148" s="140">
        <v>206</v>
      </c>
      <c r="G148" s="140">
        <v>101</v>
      </c>
      <c r="H148" s="140">
        <v>134</v>
      </c>
      <c r="I148" s="140">
        <v>66</v>
      </c>
      <c r="J148" s="140">
        <v>162</v>
      </c>
      <c r="K148" s="140">
        <v>87</v>
      </c>
      <c r="L148" s="139">
        <f>+B148+D148+F148+H148+J148</f>
        <v>963</v>
      </c>
      <c r="M148" s="139">
        <f>+C148+E148+G148+I148+K148</f>
        <v>483</v>
      </c>
      <c r="N148" s="116" t="s">
        <v>32</v>
      </c>
      <c r="O148" s="140">
        <v>12</v>
      </c>
      <c r="P148" s="140">
        <v>5</v>
      </c>
      <c r="Q148" s="140">
        <v>36</v>
      </c>
      <c r="R148" s="140">
        <v>17</v>
      </c>
      <c r="S148" s="140">
        <v>34</v>
      </c>
      <c r="T148" s="140">
        <v>20</v>
      </c>
      <c r="U148" s="140">
        <v>19</v>
      </c>
      <c r="V148" s="140">
        <v>7</v>
      </c>
      <c r="W148" s="140">
        <v>13</v>
      </c>
      <c r="X148" s="140">
        <v>9</v>
      </c>
      <c r="Y148" s="139">
        <f t="shared" si="56"/>
        <v>114</v>
      </c>
      <c r="Z148" s="139">
        <f t="shared" si="57"/>
        <v>58</v>
      </c>
      <c r="AA148" s="116" t="s">
        <v>32</v>
      </c>
      <c r="AB148" s="140">
        <v>6</v>
      </c>
      <c r="AC148" s="140">
        <v>6</v>
      </c>
      <c r="AD148" s="140">
        <v>7</v>
      </c>
      <c r="AE148" s="140">
        <v>6</v>
      </c>
      <c r="AF148" s="140">
        <v>6</v>
      </c>
      <c r="AG148" s="140">
        <f t="shared" si="53"/>
        <v>31</v>
      </c>
      <c r="AH148" s="140">
        <v>27</v>
      </c>
      <c r="AI148" s="140">
        <v>2</v>
      </c>
      <c r="AJ148" s="140">
        <f t="shared" si="54"/>
        <v>29</v>
      </c>
      <c r="AK148" s="140"/>
      <c r="AL148" s="140"/>
      <c r="AM148" s="140"/>
      <c r="AN148" s="140"/>
      <c r="AO148" s="140">
        <v>21</v>
      </c>
      <c r="AP148" s="140">
        <v>4</v>
      </c>
      <c r="AQ148" s="82">
        <f t="shared" si="55"/>
        <v>6</v>
      </c>
      <c r="AR148" s="107">
        <v>6</v>
      </c>
      <c r="AS148" s="108"/>
    </row>
    <row r="149" spans="1:45" ht="12" customHeight="1">
      <c r="A149" s="104"/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04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04"/>
      <c r="AB149" s="104"/>
      <c r="AC149" s="104"/>
      <c r="AD149" s="104"/>
      <c r="AE149" s="104"/>
      <c r="AF149" s="104"/>
      <c r="AG149" s="141"/>
      <c r="AH149" s="104"/>
      <c r="AI149" s="104"/>
      <c r="AJ149" s="104"/>
      <c r="AK149" s="141"/>
      <c r="AL149" s="104"/>
      <c r="AM149" s="104"/>
      <c r="AN149" s="141"/>
      <c r="AO149" s="141"/>
      <c r="AP149" s="104"/>
      <c r="AQ149" s="104"/>
      <c r="AR149" s="109"/>
      <c r="AS149" s="110"/>
    </row>
    <row r="150" spans="2:43" ht="12.75"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B150" s="113"/>
      <c r="AC150" s="113"/>
      <c r="AD150" s="113"/>
      <c r="AE150" s="113"/>
      <c r="AF150" s="113"/>
      <c r="AG150" s="137"/>
      <c r="AH150" s="113"/>
      <c r="AI150" s="113"/>
      <c r="AJ150" s="113"/>
      <c r="AK150" s="137"/>
      <c r="AL150" s="113"/>
      <c r="AM150" s="113"/>
      <c r="AN150" s="137"/>
      <c r="AO150" s="137"/>
      <c r="AP150" s="113"/>
      <c r="AQ150" s="113"/>
    </row>
    <row r="151" spans="1:45" ht="12.75">
      <c r="A151" s="97" t="s">
        <v>170</v>
      </c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97" t="s">
        <v>165</v>
      </c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97" t="s">
        <v>581</v>
      </c>
      <c r="AB151" s="97"/>
      <c r="AC151" s="97"/>
      <c r="AD151" s="97"/>
      <c r="AE151" s="97"/>
      <c r="AF151" s="97"/>
      <c r="AG151" s="122"/>
      <c r="AH151" s="97"/>
      <c r="AI151" s="97"/>
      <c r="AJ151" s="97"/>
      <c r="AK151" s="122"/>
      <c r="AL151" s="97"/>
      <c r="AM151" s="97"/>
      <c r="AN151" s="122"/>
      <c r="AO151" s="122"/>
      <c r="AP151" s="97"/>
      <c r="AQ151" s="97"/>
      <c r="AR151" s="98"/>
      <c r="AS151" s="98"/>
    </row>
    <row r="152" spans="1:45" ht="12.75">
      <c r="A152" s="97" t="s">
        <v>415</v>
      </c>
      <c r="B152" s="122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97" t="s">
        <v>415</v>
      </c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97" t="s">
        <v>426</v>
      </c>
      <c r="AB152" s="97"/>
      <c r="AC152" s="97"/>
      <c r="AD152" s="97"/>
      <c r="AE152" s="97"/>
      <c r="AF152" s="97"/>
      <c r="AG152" s="122"/>
      <c r="AH152" s="97"/>
      <c r="AI152" s="97"/>
      <c r="AJ152" s="97"/>
      <c r="AK152" s="122"/>
      <c r="AL152" s="97"/>
      <c r="AM152" s="97"/>
      <c r="AN152" s="122"/>
      <c r="AO152" s="122"/>
      <c r="AP152" s="97"/>
      <c r="AQ152" s="97"/>
      <c r="AR152" s="98"/>
      <c r="AS152" s="98"/>
    </row>
    <row r="153" spans="1:45" ht="12.75">
      <c r="A153" s="97" t="s">
        <v>401</v>
      </c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97" t="s">
        <v>401</v>
      </c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97" t="s">
        <v>401</v>
      </c>
      <c r="AB153" s="97"/>
      <c r="AC153" s="97"/>
      <c r="AD153" s="97"/>
      <c r="AE153" s="97"/>
      <c r="AF153" s="97"/>
      <c r="AG153" s="122"/>
      <c r="AH153" s="97"/>
      <c r="AI153" s="97"/>
      <c r="AJ153" s="97"/>
      <c r="AK153" s="122"/>
      <c r="AL153" s="97"/>
      <c r="AM153" s="97"/>
      <c r="AN153" s="122"/>
      <c r="AO153" s="122"/>
      <c r="AP153" s="97"/>
      <c r="AQ153" s="97"/>
      <c r="AR153" s="98"/>
      <c r="AS153" s="98"/>
    </row>
    <row r="154" spans="1:45" ht="12.75">
      <c r="A154" s="100" t="s">
        <v>540</v>
      </c>
      <c r="B154" s="137"/>
      <c r="C154" s="137"/>
      <c r="D154" s="137"/>
      <c r="E154" s="137"/>
      <c r="F154" s="137"/>
      <c r="G154" s="137"/>
      <c r="H154" s="137"/>
      <c r="I154" s="137"/>
      <c r="J154" s="137" t="s">
        <v>258</v>
      </c>
      <c r="K154" s="137"/>
      <c r="L154" s="137"/>
      <c r="M154" s="137"/>
      <c r="N154" s="100" t="s">
        <v>540</v>
      </c>
      <c r="O154" s="137"/>
      <c r="P154" s="137"/>
      <c r="Q154" s="137"/>
      <c r="R154" s="137"/>
      <c r="S154" s="137"/>
      <c r="T154" s="137"/>
      <c r="U154" s="137"/>
      <c r="V154" s="137"/>
      <c r="W154" s="137" t="s">
        <v>258</v>
      </c>
      <c r="X154" s="137"/>
      <c r="Y154" s="137"/>
      <c r="Z154" s="137"/>
      <c r="AA154" s="97"/>
      <c r="AB154" s="97"/>
      <c r="AC154" s="97"/>
      <c r="AD154" s="97"/>
      <c r="AE154" s="97"/>
      <c r="AF154" s="97"/>
      <c r="AG154" s="122"/>
      <c r="AH154" s="97"/>
      <c r="AI154" s="97"/>
      <c r="AJ154" s="97"/>
      <c r="AK154" s="122"/>
      <c r="AL154" s="97"/>
      <c r="AM154" s="97"/>
      <c r="AN154" s="122"/>
      <c r="AO154" s="122"/>
      <c r="AP154" s="97"/>
      <c r="AQ154" s="97"/>
      <c r="AR154" s="98"/>
      <c r="AS154" s="98"/>
    </row>
    <row r="155" spans="2:44" ht="12.75" customHeight="1"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00" t="s">
        <v>540</v>
      </c>
      <c r="AB155" s="113"/>
      <c r="AC155" s="113"/>
      <c r="AD155" s="113"/>
      <c r="AE155" s="113"/>
      <c r="AF155" s="113"/>
      <c r="AG155" s="137"/>
      <c r="AH155" s="113"/>
      <c r="AI155" s="113"/>
      <c r="AJ155" s="113"/>
      <c r="AK155" s="137"/>
      <c r="AL155" s="113"/>
      <c r="AM155" s="113"/>
      <c r="AN155" s="137"/>
      <c r="AO155" s="137"/>
      <c r="AP155" s="113"/>
      <c r="AQ155" s="113"/>
      <c r="AR155" s="137" t="s">
        <v>258</v>
      </c>
    </row>
    <row r="156" spans="2:43" ht="12.75"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B156" s="113"/>
      <c r="AC156" s="113"/>
      <c r="AD156" s="113"/>
      <c r="AE156" s="113"/>
      <c r="AF156" s="113"/>
      <c r="AG156" s="137"/>
      <c r="AH156" s="113"/>
      <c r="AI156" s="113"/>
      <c r="AJ156" s="113"/>
      <c r="AK156" s="137"/>
      <c r="AL156" s="113"/>
      <c r="AM156" s="113"/>
      <c r="AN156" s="137"/>
      <c r="AO156" s="137"/>
      <c r="AP156" s="113"/>
      <c r="AQ156" s="113"/>
    </row>
    <row r="157" spans="1:45" s="354" customFormat="1" ht="16.5" customHeight="1">
      <c r="A157" s="267"/>
      <c r="B157" s="184" t="s">
        <v>260</v>
      </c>
      <c r="C157" s="185"/>
      <c r="D157" s="184" t="s">
        <v>261</v>
      </c>
      <c r="E157" s="185"/>
      <c r="F157" s="184" t="s">
        <v>262</v>
      </c>
      <c r="G157" s="185"/>
      <c r="H157" s="184" t="s">
        <v>263</v>
      </c>
      <c r="I157" s="185"/>
      <c r="J157" s="184" t="s">
        <v>264</v>
      </c>
      <c r="K157" s="185"/>
      <c r="L157" s="184" t="s">
        <v>259</v>
      </c>
      <c r="M157" s="185"/>
      <c r="N157" s="267"/>
      <c r="O157" s="184" t="s">
        <v>260</v>
      </c>
      <c r="P157" s="185"/>
      <c r="Q157" s="184" t="s">
        <v>261</v>
      </c>
      <c r="R157" s="185"/>
      <c r="S157" s="184" t="s">
        <v>262</v>
      </c>
      <c r="T157" s="185"/>
      <c r="U157" s="184" t="s">
        <v>263</v>
      </c>
      <c r="V157" s="185"/>
      <c r="W157" s="184" t="s">
        <v>264</v>
      </c>
      <c r="X157" s="185"/>
      <c r="Y157" s="184" t="s">
        <v>259</v>
      </c>
      <c r="Z157" s="185"/>
      <c r="AA157" s="451"/>
      <c r="AB157" s="412" t="s">
        <v>398</v>
      </c>
      <c r="AC157" s="400"/>
      <c r="AD157" s="417"/>
      <c r="AE157" s="412"/>
      <c r="AF157" s="400"/>
      <c r="AG157" s="417"/>
      <c r="AH157" s="412" t="s">
        <v>5</v>
      </c>
      <c r="AI157" s="400"/>
      <c r="AJ157" s="452"/>
      <c r="AK157" s="400" t="s">
        <v>534</v>
      </c>
      <c r="AL157" s="413"/>
      <c r="AM157" s="411"/>
      <c r="AN157" s="453"/>
      <c r="AO157" s="500" t="s">
        <v>430</v>
      </c>
      <c r="AP157" s="454" t="s">
        <v>385</v>
      </c>
      <c r="AQ157" s="412" t="s">
        <v>386</v>
      </c>
      <c r="AR157" s="400"/>
      <c r="AS157" s="417"/>
    </row>
    <row r="158" spans="1:45" s="354" customFormat="1" ht="23.25" customHeight="1">
      <c r="A158" s="266" t="s">
        <v>416</v>
      </c>
      <c r="B158" s="237" t="s">
        <v>532</v>
      </c>
      <c r="C158" s="237" t="s">
        <v>265</v>
      </c>
      <c r="D158" s="237" t="s">
        <v>532</v>
      </c>
      <c r="E158" s="237" t="s">
        <v>265</v>
      </c>
      <c r="F158" s="237" t="s">
        <v>532</v>
      </c>
      <c r="G158" s="237" t="s">
        <v>265</v>
      </c>
      <c r="H158" s="237" t="s">
        <v>532</v>
      </c>
      <c r="I158" s="237" t="s">
        <v>265</v>
      </c>
      <c r="J158" s="237" t="s">
        <v>532</v>
      </c>
      <c r="K158" s="237" t="s">
        <v>265</v>
      </c>
      <c r="L158" s="237" t="s">
        <v>532</v>
      </c>
      <c r="M158" s="237" t="s">
        <v>265</v>
      </c>
      <c r="N158" s="266" t="s">
        <v>416</v>
      </c>
      <c r="O158" s="237" t="s">
        <v>532</v>
      </c>
      <c r="P158" s="237" t="s">
        <v>265</v>
      </c>
      <c r="Q158" s="237" t="s">
        <v>532</v>
      </c>
      <c r="R158" s="237" t="s">
        <v>265</v>
      </c>
      <c r="S158" s="237" t="s">
        <v>532</v>
      </c>
      <c r="T158" s="237" t="s">
        <v>265</v>
      </c>
      <c r="U158" s="237" t="s">
        <v>532</v>
      </c>
      <c r="V158" s="237" t="s">
        <v>265</v>
      </c>
      <c r="W158" s="237" t="s">
        <v>532</v>
      </c>
      <c r="X158" s="237" t="s">
        <v>265</v>
      </c>
      <c r="Y158" s="237" t="s">
        <v>532</v>
      </c>
      <c r="Z158" s="237" t="s">
        <v>265</v>
      </c>
      <c r="AA158" s="381" t="s">
        <v>416</v>
      </c>
      <c r="AB158" s="344" t="s">
        <v>387</v>
      </c>
      <c r="AC158" s="344" t="s">
        <v>388</v>
      </c>
      <c r="AD158" s="344" t="s">
        <v>389</v>
      </c>
      <c r="AE158" s="344" t="s">
        <v>390</v>
      </c>
      <c r="AF158" s="344" t="s">
        <v>391</v>
      </c>
      <c r="AG158" s="345" t="s">
        <v>259</v>
      </c>
      <c r="AH158" s="408" t="s">
        <v>393</v>
      </c>
      <c r="AI158" s="408" t="s">
        <v>394</v>
      </c>
      <c r="AJ158" s="349" t="s">
        <v>392</v>
      </c>
      <c r="AK158" s="378" t="s">
        <v>533</v>
      </c>
      <c r="AL158" s="347" t="s">
        <v>395</v>
      </c>
      <c r="AM158" s="347" t="s">
        <v>276</v>
      </c>
      <c r="AN158" s="348" t="s">
        <v>396</v>
      </c>
      <c r="AO158" s="349" t="s">
        <v>566</v>
      </c>
      <c r="AP158" s="408" t="s">
        <v>128</v>
      </c>
      <c r="AQ158" s="379" t="s">
        <v>143</v>
      </c>
      <c r="AR158" s="349" t="s">
        <v>138</v>
      </c>
      <c r="AS158" s="379" t="s">
        <v>144</v>
      </c>
    </row>
    <row r="159" spans="1:45" s="354" customFormat="1" ht="13.5" customHeight="1">
      <c r="A159" s="270"/>
      <c r="B159" s="226"/>
      <c r="C159" s="226"/>
      <c r="D159" s="226"/>
      <c r="E159" s="226"/>
      <c r="F159" s="226"/>
      <c r="G159" s="226"/>
      <c r="H159" s="226"/>
      <c r="I159" s="226"/>
      <c r="J159" s="226"/>
      <c r="K159" s="226"/>
      <c r="L159" s="226"/>
      <c r="M159" s="226"/>
      <c r="N159" s="270"/>
      <c r="O159" s="226"/>
      <c r="P159" s="226"/>
      <c r="Q159" s="226"/>
      <c r="R159" s="226"/>
      <c r="S159" s="226"/>
      <c r="T159" s="226"/>
      <c r="U159" s="226"/>
      <c r="V159" s="226"/>
      <c r="W159" s="226"/>
      <c r="X159" s="226"/>
      <c r="Y159" s="226"/>
      <c r="Z159" s="226"/>
      <c r="AA159" s="397"/>
      <c r="AB159" s="271"/>
      <c r="AC159" s="271"/>
      <c r="AD159" s="271"/>
      <c r="AE159" s="271"/>
      <c r="AF159" s="271"/>
      <c r="AG159" s="386"/>
      <c r="AH159" s="385"/>
      <c r="AI159" s="385"/>
      <c r="AJ159" s="386"/>
      <c r="AK159" s="387"/>
      <c r="AL159" s="388"/>
      <c r="AM159" s="388"/>
      <c r="AN159" s="388"/>
      <c r="AO159" s="389"/>
      <c r="AP159" s="388"/>
      <c r="AQ159" s="383"/>
      <c r="AR159" s="384"/>
      <c r="AS159" s="383"/>
    </row>
    <row r="160" spans="1:45" ht="15.75" customHeight="1">
      <c r="A160" s="81" t="s">
        <v>267</v>
      </c>
      <c r="B160" s="139">
        <f aca="true" t="shared" si="61" ref="B160:M160">SUM(B162:B182)</f>
        <v>22170</v>
      </c>
      <c r="C160" s="139">
        <f t="shared" si="61"/>
        <v>11444</v>
      </c>
      <c r="D160" s="139">
        <f t="shared" si="61"/>
        <v>12844</v>
      </c>
      <c r="E160" s="139">
        <f t="shared" si="61"/>
        <v>6627</v>
      </c>
      <c r="F160" s="139">
        <f t="shared" si="61"/>
        <v>9340</v>
      </c>
      <c r="G160" s="139">
        <f t="shared" si="61"/>
        <v>4758</v>
      </c>
      <c r="H160" s="139">
        <f t="shared" si="61"/>
        <v>6294</v>
      </c>
      <c r="I160" s="139">
        <f t="shared" si="61"/>
        <v>3318</v>
      </c>
      <c r="J160" s="139">
        <f t="shared" si="61"/>
        <v>4579</v>
      </c>
      <c r="K160" s="139">
        <f t="shared" si="61"/>
        <v>2368</v>
      </c>
      <c r="L160" s="139">
        <f t="shared" si="61"/>
        <v>55227</v>
      </c>
      <c r="M160" s="139">
        <f t="shared" si="61"/>
        <v>28515</v>
      </c>
      <c r="N160" s="81" t="s">
        <v>267</v>
      </c>
      <c r="O160" s="139">
        <f aca="true" t="shared" si="62" ref="O160:Z160">SUM(O162:O182)</f>
        <v>2702</v>
      </c>
      <c r="P160" s="139">
        <f t="shared" si="62"/>
        <v>1370</v>
      </c>
      <c r="Q160" s="139">
        <f t="shared" si="62"/>
        <v>1681</v>
      </c>
      <c r="R160" s="139">
        <f t="shared" si="62"/>
        <v>795</v>
      </c>
      <c r="S160" s="139">
        <f t="shared" si="62"/>
        <v>1123</v>
      </c>
      <c r="T160" s="139">
        <f t="shared" si="62"/>
        <v>542</v>
      </c>
      <c r="U160" s="139">
        <f t="shared" si="62"/>
        <v>456</v>
      </c>
      <c r="V160" s="139">
        <f t="shared" si="62"/>
        <v>256</v>
      </c>
      <c r="W160" s="139">
        <f t="shared" si="62"/>
        <v>212</v>
      </c>
      <c r="X160" s="139">
        <f t="shared" si="62"/>
        <v>112</v>
      </c>
      <c r="Y160" s="139">
        <f t="shared" si="62"/>
        <v>6174</v>
      </c>
      <c r="Z160" s="139">
        <f t="shared" si="62"/>
        <v>3075</v>
      </c>
      <c r="AA160" s="81" t="s">
        <v>267</v>
      </c>
      <c r="AB160" s="139">
        <f aca="true" t="shared" si="63" ref="AB160:AS160">SUM(AB162:AB182)</f>
        <v>525</v>
      </c>
      <c r="AC160" s="139">
        <f t="shared" si="63"/>
        <v>480</v>
      </c>
      <c r="AD160" s="139">
        <f t="shared" si="63"/>
        <v>445</v>
      </c>
      <c r="AE160" s="139">
        <f t="shared" si="63"/>
        <v>269</v>
      </c>
      <c r="AF160" s="139">
        <f t="shared" si="63"/>
        <v>195</v>
      </c>
      <c r="AG160" s="139">
        <f t="shared" si="63"/>
        <v>1914</v>
      </c>
      <c r="AH160" s="139">
        <f>SUM(AH162:AH182)</f>
        <v>1253</v>
      </c>
      <c r="AI160" s="139">
        <f>SUM(AI162:AI182)</f>
        <v>200</v>
      </c>
      <c r="AJ160" s="139">
        <f t="shared" si="63"/>
        <v>1453</v>
      </c>
      <c r="AK160" s="139">
        <f t="shared" si="63"/>
        <v>0</v>
      </c>
      <c r="AL160" s="139">
        <f t="shared" si="63"/>
        <v>0</v>
      </c>
      <c r="AM160" s="139">
        <f t="shared" si="63"/>
        <v>0</v>
      </c>
      <c r="AN160" s="139">
        <f t="shared" si="63"/>
        <v>0</v>
      </c>
      <c r="AO160" s="139">
        <f t="shared" si="63"/>
        <v>1353</v>
      </c>
      <c r="AP160" s="139">
        <f t="shared" si="63"/>
        <v>133</v>
      </c>
      <c r="AQ160" s="139">
        <f t="shared" si="63"/>
        <v>580</v>
      </c>
      <c r="AR160" s="139">
        <f t="shared" si="63"/>
        <v>459</v>
      </c>
      <c r="AS160" s="139">
        <f t="shared" si="63"/>
        <v>121</v>
      </c>
    </row>
    <row r="161" spans="1:45" ht="12.75">
      <c r="A161" s="81"/>
      <c r="B161" s="139"/>
      <c r="C161" s="139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81"/>
      <c r="O161" s="139"/>
      <c r="P161" s="139"/>
      <c r="Q161" s="139"/>
      <c r="R161" s="139"/>
      <c r="S161" s="139"/>
      <c r="T161" s="139"/>
      <c r="U161" s="139"/>
      <c r="V161" s="139"/>
      <c r="W161" s="139"/>
      <c r="X161" s="139"/>
      <c r="Y161" s="139"/>
      <c r="Z161" s="139"/>
      <c r="AA161" s="81"/>
      <c r="AB161" s="139"/>
      <c r="AC161" s="139"/>
      <c r="AD161" s="139"/>
      <c r="AE161" s="139"/>
      <c r="AF161" s="139"/>
      <c r="AG161" s="139"/>
      <c r="AH161" s="139"/>
      <c r="AI161" s="139"/>
      <c r="AJ161" s="139"/>
      <c r="AK161" s="139"/>
      <c r="AL161" s="139"/>
      <c r="AM161" s="139"/>
      <c r="AN161" s="139"/>
      <c r="AO161" s="139"/>
      <c r="AP161" s="391"/>
      <c r="AQ161" s="139"/>
      <c r="AR161" s="139"/>
      <c r="AS161" s="398"/>
    </row>
    <row r="162" spans="1:45" ht="15.75" customHeight="1">
      <c r="A162" s="82" t="s">
        <v>33</v>
      </c>
      <c r="B162" s="140">
        <v>1195</v>
      </c>
      <c r="C162" s="140">
        <v>610</v>
      </c>
      <c r="D162" s="140">
        <v>599</v>
      </c>
      <c r="E162" s="140">
        <v>337</v>
      </c>
      <c r="F162" s="140">
        <v>343</v>
      </c>
      <c r="G162" s="140">
        <v>187</v>
      </c>
      <c r="H162" s="140">
        <v>214</v>
      </c>
      <c r="I162" s="140">
        <v>99</v>
      </c>
      <c r="J162" s="140">
        <v>153</v>
      </c>
      <c r="K162" s="140">
        <v>89</v>
      </c>
      <c r="L162" s="139">
        <f aca="true" t="shared" si="64" ref="L162:M164">+B162+D162+F162+H162+J162</f>
        <v>2504</v>
      </c>
      <c r="M162" s="139">
        <f t="shared" si="64"/>
        <v>1322</v>
      </c>
      <c r="N162" s="82" t="s">
        <v>33</v>
      </c>
      <c r="O162" s="140">
        <v>322</v>
      </c>
      <c r="P162" s="140">
        <v>175</v>
      </c>
      <c r="Q162" s="140">
        <v>107</v>
      </c>
      <c r="R162" s="140">
        <v>61</v>
      </c>
      <c r="S162" s="140">
        <v>33</v>
      </c>
      <c r="T162" s="140">
        <v>19</v>
      </c>
      <c r="U162" s="140">
        <v>4</v>
      </c>
      <c r="V162" s="140">
        <v>2</v>
      </c>
      <c r="W162" s="140">
        <v>0</v>
      </c>
      <c r="X162" s="140">
        <v>0</v>
      </c>
      <c r="Y162" s="139">
        <f>+O162+Q162+S162+U162+W162</f>
        <v>466</v>
      </c>
      <c r="Z162" s="139">
        <f>+P162+R162+T162+V162+X162</f>
        <v>257</v>
      </c>
      <c r="AA162" s="82" t="s">
        <v>33</v>
      </c>
      <c r="AB162" s="82">
        <v>24</v>
      </c>
      <c r="AC162" s="82">
        <v>22</v>
      </c>
      <c r="AD162" s="82">
        <v>19</v>
      </c>
      <c r="AE162" s="82">
        <v>12</v>
      </c>
      <c r="AF162" s="82">
        <v>10</v>
      </c>
      <c r="AG162" s="140">
        <f>SUM(AB162:AF162)</f>
        <v>87</v>
      </c>
      <c r="AH162" s="140">
        <v>69</v>
      </c>
      <c r="AI162" s="140">
        <v>2</v>
      </c>
      <c r="AJ162" s="140">
        <f aca="true" t="shared" si="65" ref="AJ162:AJ182">+AH162+AI162</f>
        <v>71</v>
      </c>
      <c r="AK162" s="140"/>
      <c r="AL162" s="140"/>
      <c r="AM162" s="140"/>
      <c r="AN162" s="140"/>
      <c r="AO162" s="140">
        <v>57</v>
      </c>
      <c r="AP162" s="99">
        <v>5</v>
      </c>
      <c r="AQ162" s="82">
        <f aca="true" t="shared" si="66" ref="AQ162:AQ182">AR162+AS162</f>
        <v>62</v>
      </c>
      <c r="AR162" s="107">
        <v>22</v>
      </c>
      <c r="AS162" s="108">
        <v>40</v>
      </c>
    </row>
    <row r="163" spans="1:45" ht="15.75" customHeight="1">
      <c r="A163" s="82" t="s">
        <v>34</v>
      </c>
      <c r="B163" s="140">
        <v>2587</v>
      </c>
      <c r="C163" s="140">
        <v>1406</v>
      </c>
      <c r="D163" s="140">
        <v>1148</v>
      </c>
      <c r="E163" s="140">
        <v>625</v>
      </c>
      <c r="F163" s="140">
        <v>814</v>
      </c>
      <c r="G163" s="140">
        <v>435</v>
      </c>
      <c r="H163" s="140">
        <v>391</v>
      </c>
      <c r="I163" s="140">
        <v>202</v>
      </c>
      <c r="J163" s="140">
        <v>204</v>
      </c>
      <c r="K163" s="140">
        <v>105</v>
      </c>
      <c r="L163" s="139">
        <f t="shared" si="64"/>
        <v>5144</v>
      </c>
      <c r="M163" s="139">
        <f t="shared" si="64"/>
        <v>2773</v>
      </c>
      <c r="N163" s="82" t="s">
        <v>34</v>
      </c>
      <c r="O163" s="140">
        <v>0</v>
      </c>
      <c r="P163" s="140">
        <v>0</v>
      </c>
      <c r="Q163" s="140">
        <v>220</v>
      </c>
      <c r="R163" s="140">
        <v>118</v>
      </c>
      <c r="S163" s="140">
        <v>119</v>
      </c>
      <c r="T163" s="140">
        <v>70</v>
      </c>
      <c r="U163" s="140">
        <v>0</v>
      </c>
      <c r="V163" s="140">
        <v>0</v>
      </c>
      <c r="W163" s="140">
        <v>10</v>
      </c>
      <c r="X163" s="140">
        <v>4</v>
      </c>
      <c r="Y163" s="139">
        <f>+O163+Q163+S163+U163+W163</f>
        <v>349</v>
      </c>
      <c r="Z163" s="139">
        <f>+P163+R163+T163+V163+X163</f>
        <v>192</v>
      </c>
      <c r="AA163" s="82" t="s">
        <v>34</v>
      </c>
      <c r="AB163" s="82">
        <v>62</v>
      </c>
      <c r="AC163" s="82">
        <v>59</v>
      </c>
      <c r="AD163" s="82">
        <v>58</v>
      </c>
      <c r="AE163" s="82">
        <v>11</v>
      </c>
      <c r="AF163" s="82">
        <v>7</v>
      </c>
      <c r="AG163" s="140">
        <f aca="true" t="shared" si="67" ref="AG163:AG182">SUM(AB163:AF163)</f>
        <v>197</v>
      </c>
      <c r="AH163" s="140">
        <v>94</v>
      </c>
      <c r="AI163" s="140">
        <v>4</v>
      </c>
      <c r="AJ163" s="140">
        <f t="shared" si="65"/>
        <v>98</v>
      </c>
      <c r="AK163" s="140"/>
      <c r="AL163" s="140"/>
      <c r="AM163" s="140"/>
      <c r="AN163" s="140"/>
      <c r="AO163" s="140">
        <v>104</v>
      </c>
      <c r="AP163" s="99">
        <v>2</v>
      </c>
      <c r="AQ163" s="82">
        <f t="shared" si="66"/>
        <v>59</v>
      </c>
      <c r="AR163" s="107">
        <v>58</v>
      </c>
      <c r="AS163" s="108">
        <v>1</v>
      </c>
    </row>
    <row r="164" spans="1:45" ht="15.75" customHeight="1">
      <c r="A164" s="82" t="s">
        <v>35</v>
      </c>
      <c r="B164" s="140">
        <v>2215</v>
      </c>
      <c r="C164" s="140">
        <v>1242</v>
      </c>
      <c r="D164" s="140">
        <v>900</v>
      </c>
      <c r="E164" s="140">
        <v>479</v>
      </c>
      <c r="F164" s="140">
        <v>529</v>
      </c>
      <c r="G164" s="140">
        <v>288</v>
      </c>
      <c r="H164" s="140">
        <v>279</v>
      </c>
      <c r="I164" s="140">
        <v>142</v>
      </c>
      <c r="J164" s="140">
        <v>121</v>
      </c>
      <c r="K164" s="140">
        <v>71</v>
      </c>
      <c r="L164" s="139">
        <f t="shared" si="64"/>
        <v>4044</v>
      </c>
      <c r="M164" s="139">
        <f t="shared" si="64"/>
        <v>2222</v>
      </c>
      <c r="N164" s="82" t="s">
        <v>35</v>
      </c>
      <c r="O164" s="140">
        <v>372</v>
      </c>
      <c r="P164" s="140">
        <v>201</v>
      </c>
      <c r="Q164" s="140">
        <v>126</v>
      </c>
      <c r="R164" s="140">
        <v>53</v>
      </c>
      <c r="S164" s="140">
        <v>75</v>
      </c>
      <c r="T164" s="140">
        <v>32</v>
      </c>
      <c r="U164" s="140">
        <v>20</v>
      </c>
      <c r="V164" s="140">
        <v>10</v>
      </c>
      <c r="W164" s="140">
        <v>8</v>
      </c>
      <c r="X164" s="140">
        <v>5</v>
      </c>
      <c r="Y164" s="139">
        <f aca="true" t="shared" si="68" ref="Y164:Y182">+O164+Q164+S164+U164+W164</f>
        <v>601</v>
      </c>
      <c r="Z164" s="139">
        <f aca="true" t="shared" si="69" ref="Z164:Z182">+P164+R164+T164+V164+X164</f>
        <v>301</v>
      </c>
      <c r="AA164" s="82" t="s">
        <v>35</v>
      </c>
      <c r="AB164" s="82">
        <v>45</v>
      </c>
      <c r="AC164" s="82">
        <v>40</v>
      </c>
      <c r="AD164" s="82">
        <v>35</v>
      </c>
      <c r="AE164" s="82">
        <v>25</v>
      </c>
      <c r="AF164" s="82">
        <v>11</v>
      </c>
      <c r="AG164" s="140">
        <f t="shared" si="67"/>
        <v>156</v>
      </c>
      <c r="AH164" s="140">
        <v>49</v>
      </c>
      <c r="AI164" s="140">
        <v>25</v>
      </c>
      <c r="AJ164" s="140">
        <f t="shared" si="65"/>
        <v>74</v>
      </c>
      <c r="AK164" s="140"/>
      <c r="AL164" s="140"/>
      <c r="AM164" s="140"/>
      <c r="AN164" s="140"/>
      <c r="AO164" s="140">
        <v>59</v>
      </c>
      <c r="AP164" s="99">
        <v>2</v>
      </c>
      <c r="AQ164" s="82">
        <f t="shared" si="66"/>
        <v>46</v>
      </c>
      <c r="AR164" s="107">
        <v>44</v>
      </c>
      <c r="AS164" s="108">
        <v>2</v>
      </c>
    </row>
    <row r="165" spans="1:45" ht="15.75" customHeight="1">
      <c r="A165" s="82" t="s">
        <v>36</v>
      </c>
      <c r="B165" s="140">
        <v>888</v>
      </c>
      <c r="C165" s="140">
        <v>441</v>
      </c>
      <c r="D165" s="140">
        <v>529</v>
      </c>
      <c r="E165" s="140">
        <v>273</v>
      </c>
      <c r="F165" s="140">
        <v>335</v>
      </c>
      <c r="G165" s="140">
        <v>165</v>
      </c>
      <c r="H165" s="140">
        <v>230</v>
      </c>
      <c r="I165" s="140">
        <v>122</v>
      </c>
      <c r="J165" s="140">
        <v>159</v>
      </c>
      <c r="K165" s="140">
        <v>76</v>
      </c>
      <c r="L165" s="139">
        <f aca="true" t="shared" si="70" ref="L165:L182">+B165+D165+F165+H165+J165</f>
        <v>2141</v>
      </c>
      <c r="M165" s="139">
        <f aca="true" t="shared" si="71" ref="M165:M182">+C165+E165+G165+I165+K165</f>
        <v>1077</v>
      </c>
      <c r="N165" s="82" t="s">
        <v>36</v>
      </c>
      <c r="O165" s="140">
        <v>91</v>
      </c>
      <c r="P165" s="140">
        <v>45</v>
      </c>
      <c r="Q165" s="140">
        <v>70</v>
      </c>
      <c r="R165" s="140">
        <v>32</v>
      </c>
      <c r="S165" s="140">
        <v>84</v>
      </c>
      <c r="T165" s="140">
        <v>41</v>
      </c>
      <c r="U165" s="140">
        <v>5</v>
      </c>
      <c r="V165" s="140">
        <v>3</v>
      </c>
      <c r="W165" s="140">
        <v>11</v>
      </c>
      <c r="X165" s="140">
        <v>6</v>
      </c>
      <c r="Y165" s="139">
        <f t="shared" si="68"/>
        <v>261</v>
      </c>
      <c r="Z165" s="139">
        <f t="shared" si="69"/>
        <v>127</v>
      </c>
      <c r="AA165" s="82" t="s">
        <v>36</v>
      </c>
      <c r="AB165" s="82">
        <v>24</v>
      </c>
      <c r="AC165" s="82">
        <v>26</v>
      </c>
      <c r="AD165" s="82">
        <v>25</v>
      </c>
      <c r="AE165" s="82">
        <v>14</v>
      </c>
      <c r="AF165" s="82">
        <v>9</v>
      </c>
      <c r="AG165" s="140">
        <f t="shared" si="67"/>
        <v>98</v>
      </c>
      <c r="AH165" s="140">
        <v>43</v>
      </c>
      <c r="AI165" s="140">
        <v>11</v>
      </c>
      <c r="AJ165" s="140">
        <f t="shared" si="65"/>
        <v>54</v>
      </c>
      <c r="AK165" s="140"/>
      <c r="AL165" s="140"/>
      <c r="AM165" s="140"/>
      <c r="AN165" s="140"/>
      <c r="AO165" s="140">
        <v>52</v>
      </c>
      <c r="AP165" s="99">
        <v>3</v>
      </c>
      <c r="AQ165" s="82">
        <f t="shared" si="66"/>
        <v>30</v>
      </c>
      <c r="AR165" s="107">
        <v>24</v>
      </c>
      <c r="AS165" s="108">
        <v>6</v>
      </c>
    </row>
    <row r="166" spans="1:45" ht="15.75" customHeight="1">
      <c r="A166" s="82" t="s">
        <v>37</v>
      </c>
      <c r="B166" s="140">
        <v>784</v>
      </c>
      <c r="C166" s="140">
        <v>398</v>
      </c>
      <c r="D166" s="140">
        <v>345</v>
      </c>
      <c r="E166" s="140">
        <v>179</v>
      </c>
      <c r="F166" s="140">
        <v>289</v>
      </c>
      <c r="G166" s="140">
        <v>146</v>
      </c>
      <c r="H166" s="140">
        <v>117</v>
      </c>
      <c r="I166" s="140">
        <v>58</v>
      </c>
      <c r="J166" s="140">
        <v>104</v>
      </c>
      <c r="K166" s="140">
        <v>49</v>
      </c>
      <c r="L166" s="139">
        <f t="shared" si="70"/>
        <v>1639</v>
      </c>
      <c r="M166" s="139">
        <f t="shared" si="71"/>
        <v>830</v>
      </c>
      <c r="N166" s="82" t="s">
        <v>37</v>
      </c>
      <c r="O166" s="140">
        <v>181</v>
      </c>
      <c r="P166" s="140">
        <v>98</v>
      </c>
      <c r="Q166" s="140">
        <v>50</v>
      </c>
      <c r="R166" s="140">
        <v>22</v>
      </c>
      <c r="S166" s="140">
        <v>32</v>
      </c>
      <c r="T166" s="140">
        <v>13</v>
      </c>
      <c r="U166" s="140">
        <v>5</v>
      </c>
      <c r="V166" s="140">
        <v>3</v>
      </c>
      <c r="W166" s="140">
        <v>2</v>
      </c>
      <c r="X166" s="140">
        <v>2</v>
      </c>
      <c r="Y166" s="139">
        <f t="shared" si="68"/>
        <v>270</v>
      </c>
      <c r="Z166" s="139">
        <f t="shared" si="69"/>
        <v>138</v>
      </c>
      <c r="AA166" s="82" t="s">
        <v>37</v>
      </c>
      <c r="AB166" s="82">
        <v>19</v>
      </c>
      <c r="AC166" s="82">
        <v>17</v>
      </c>
      <c r="AD166" s="82">
        <v>17</v>
      </c>
      <c r="AE166" s="82">
        <v>4</v>
      </c>
      <c r="AF166" s="82">
        <v>4</v>
      </c>
      <c r="AG166" s="140">
        <f t="shared" si="67"/>
        <v>61</v>
      </c>
      <c r="AH166" s="140">
        <v>27</v>
      </c>
      <c r="AI166" s="140">
        <v>9</v>
      </c>
      <c r="AJ166" s="140">
        <f t="shared" si="65"/>
        <v>36</v>
      </c>
      <c r="AK166" s="140"/>
      <c r="AL166" s="140"/>
      <c r="AM166" s="140"/>
      <c r="AN166" s="140"/>
      <c r="AO166" s="140">
        <v>37</v>
      </c>
      <c r="AP166" s="99">
        <v>6</v>
      </c>
      <c r="AQ166" s="82">
        <f t="shared" si="66"/>
        <v>23</v>
      </c>
      <c r="AR166" s="107">
        <v>16</v>
      </c>
      <c r="AS166" s="108">
        <v>7</v>
      </c>
    </row>
    <row r="167" spans="1:45" ht="15.75" customHeight="1">
      <c r="A167" s="82" t="s">
        <v>406</v>
      </c>
      <c r="B167" s="140">
        <v>321</v>
      </c>
      <c r="C167" s="140">
        <v>156</v>
      </c>
      <c r="D167" s="140">
        <v>247</v>
      </c>
      <c r="E167" s="140">
        <v>139</v>
      </c>
      <c r="F167" s="140">
        <v>194</v>
      </c>
      <c r="G167" s="140">
        <v>94</v>
      </c>
      <c r="H167" s="140">
        <v>119</v>
      </c>
      <c r="I167" s="140">
        <v>67</v>
      </c>
      <c r="J167" s="140">
        <v>85</v>
      </c>
      <c r="K167" s="140">
        <v>40</v>
      </c>
      <c r="L167" s="139">
        <f t="shared" si="70"/>
        <v>966</v>
      </c>
      <c r="M167" s="139">
        <f t="shared" si="71"/>
        <v>496</v>
      </c>
      <c r="N167" s="82" t="s">
        <v>406</v>
      </c>
      <c r="O167" s="140">
        <v>13</v>
      </c>
      <c r="P167" s="140">
        <v>4</v>
      </c>
      <c r="Q167" s="140">
        <v>19</v>
      </c>
      <c r="R167" s="140">
        <v>8</v>
      </c>
      <c r="S167" s="140">
        <v>16</v>
      </c>
      <c r="T167" s="140">
        <v>8</v>
      </c>
      <c r="U167" s="140">
        <v>27</v>
      </c>
      <c r="V167" s="140">
        <v>12</v>
      </c>
      <c r="W167" s="140">
        <v>4</v>
      </c>
      <c r="X167" s="140">
        <v>2</v>
      </c>
      <c r="Y167" s="139">
        <f t="shared" si="68"/>
        <v>79</v>
      </c>
      <c r="Z167" s="139">
        <f t="shared" si="69"/>
        <v>34</v>
      </c>
      <c r="AA167" s="82" t="s">
        <v>406</v>
      </c>
      <c r="AB167" s="82">
        <v>8</v>
      </c>
      <c r="AC167" s="82">
        <v>8</v>
      </c>
      <c r="AD167" s="82">
        <v>7</v>
      </c>
      <c r="AE167" s="82">
        <v>3</v>
      </c>
      <c r="AF167" s="82">
        <v>3</v>
      </c>
      <c r="AG167" s="140">
        <f t="shared" si="67"/>
        <v>29</v>
      </c>
      <c r="AH167" s="140">
        <v>24</v>
      </c>
      <c r="AI167" s="140">
        <v>7</v>
      </c>
      <c r="AJ167" s="140">
        <f t="shared" si="65"/>
        <v>31</v>
      </c>
      <c r="AK167" s="140"/>
      <c r="AL167" s="140"/>
      <c r="AM167" s="140"/>
      <c r="AN167" s="140"/>
      <c r="AO167" s="140">
        <v>29</v>
      </c>
      <c r="AP167" s="99">
        <v>4</v>
      </c>
      <c r="AQ167" s="82">
        <f t="shared" si="66"/>
        <v>7</v>
      </c>
      <c r="AR167" s="107">
        <v>7</v>
      </c>
      <c r="AS167" s="108"/>
    </row>
    <row r="168" spans="1:45" ht="15.75" customHeight="1">
      <c r="A168" s="82" t="s">
        <v>407</v>
      </c>
      <c r="B168" s="140">
        <v>1009</v>
      </c>
      <c r="C168" s="140">
        <v>564</v>
      </c>
      <c r="D168" s="140">
        <v>308</v>
      </c>
      <c r="E168" s="140">
        <v>187</v>
      </c>
      <c r="F168" s="140">
        <v>230</v>
      </c>
      <c r="G168" s="140">
        <v>133</v>
      </c>
      <c r="H168" s="140">
        <v>61</v>
      </c>
      <c r="I168" s="140">
        <v>40</v>
      </c>
      <c r="J168" s="140">
        <v>34</v>
      </c>
      <c r="K168" s="140">
        <v>12</v>
      </c>
      <c r="L168" s="139">
        <f t="shared" si="70"/>
        <v>1642</v>
      </c>
      <c r="M168" s="139">
        <f t="shared" si="71"/>
        <v>936</v>
      </c>
      <c r="N168" s="82" t="s">
        <v>407</v>
      </c>
      <c r="O168" s="140">
        <v>269</v>
      </c>
      <c r="P168" s="140">
        <v>143</v>
      </c>
      <c r="Q168" s="140">
        <v>48</v>
      </c>
      <c r="R168" s="140">
        <v>25</v>
      </c>
      <c r="S168" s="140">
        <v>20</v>
      </c>
      <c r="T168" s="140">
        <v>8</v>
      </c>
      <c r="U168" s="140">
        <v>2</v>
      </c>
      <c r="V168" s="140">
        <v>1</v>
      </c>
      <c r="W168" s="140">
        <v>0</v>
      </c>
      <c r="X168" s="140">
        <v>0</v>
      </c>
      <c r="Y168" s="139">
        <f t="shared" si="68"/>
        <v>339</v>
      </c>
      <c r="Z168" s="139">
        <f t="shared" si="69"/>
        <v>177</v>
      </c>
      <c r="AA168" s="82" t="s">
        <v>407</v>
      </c>
      <c r="AB168" s="82">
        <v>18</v>
      </c>
      <c r="AC168" s="82">
        <v>17</v>
      </c>
      <c r="AD168" s="82">
        <v>15</v>
      </c>
      <c r="AE168" s="82">
        <v>1</v>
      </c>
      <c r="AF168" s="82">
        <v>1</v>
      </c>
      <c r="AG168" s="140">
        <f t="shared" si="67"/>
        <v>52</v>
      </c>
      <c r="AH168" s="140">
        <v>27</v>
      </c>
      <c r="AI168" s="140">
        <v>1</v>
      </c>
      <c r="AJ168" s="140">
        <f t="shared" si="65"/>
        <v>28</v>
      </c>
      <c r="AK168" s="140"/>
      <c r="AL168" s="140"/>
      <c r="AM168" s="140"/>
      <c r="AN168" s="140"/>
      <c r="AO168" s="140">
        <v>31</v>
      </c>
      <c r="AP168" s="99">
        <v>2</v>
      </c>
      <c r="AQ168" s="82">
        <f t="shared" si="66"/>
        <v>19</v>
      </c>
      <c r="AR168" s="107">
        <v>18</v>
      </c>
      <c r="AS168" s="108">
        <v>1</v>
      </c>
    </row>
    <row r="169" spans="1:45" ht="15.75" customHeight="1">
      <c r="A169" s="82" t="s">
        <v>40</v>
      </c>
      <c r="B169" s="140">
        <v>34</v>
      </c>
      <c r="C169" s="140">
        <v>18</v>
      </c>
      <c r="D169" s="140">
        <v>38</v>
      </c>
      <c r="E169" s="140">
        <v>18</v>
      </c>
      <c r="F169" s="140">
        <v>0</v>
      </c>
      <c r="G169" s="140">
        <v>0</v>
      </c>
      <c r="H169" s="140">
        <v>0</v>
      </c>
      <c r="I169" s="140">
        <v>0</v>
      </c>
      <c r="J169" s="140">
        <v>0</v>
      </c>
      <c r="K169" s="140">
        <v>0</v>
      </c>
      <c r="L169" s="139">
        <f t="shared" si="70"/>
        <v>72</v>
      </c>
      <c r="M169" s="139">
        <f t="shared" si="71"/>
        <v>36</v>
      </c>
      <c r="N169" s="82" t="s">
        <v>40</v>
      </c>
      <c r="O169" s="140">
        <v>3</v>
      </c>
      <c r="P169" s="140">
        <v>3</v>
      </c>
      <c r="Q169" s="140">
        <v>0</v>
      </c>
      <c r="R169" s="140">
        <v>0</v>
      </c>
      <c r="S169" s="140">
        <v>0</v>
      </c>
      <c r="T169" s="140">
        <v>0</v>
      </c>
      <c r="U169" s="140">
        <v>0</v>
      </c>
      <c r="V169" s="140">
        <v>0</v>
      </c>
      <c r="W169" s="140">
        <v>0</v>
      </c>
      <c r="X169" s="140">
        <v>0</v>
      </c>
      <c r="Y169" s="139">
        <f t="shared" si="68"/>
        <v>3</v>
      </c>
      <c r="Z169" s="139">
        <f t="shared" si="69"/>
        <v>3</v>
      </c>
      <c r="AA169" s="82" t="s">
        <v>40</v>
      </c>
      <c r="AB169" s="82">
        <v>1</v>
      </c>
      <c r="AC169" s="82">
        <v>1</v>
      </c>
      <c r="AD169" s="82">
        <v>0</v>
      </c>
      <c r="AE169" s="82">
        <v>0</v>
      </c>
      <c r="AF169" s="82">
        <v>0</v>
      </c>
      <c r="AG169" s="140">
        <f t="shared" si="67"/>
        <v>2</v>
      </c>
      <c r="AH169" s="140">
        <v>4</v>
      </c>
      <c r="AI169" s="140">
        <v>0</v>
      </c>
      <c r="AJ169" s="140">
        <f t="shared" si="65"/>
        <v>4</v>
      </c>
      <c r="AK169" s="140"/>
      <c r="AL169" s="140"/>
      <c r="AM169" s="140"/>
      <c r="AN169" s="140"/>
      <c r="AO169" s="140">
        <v>2</v>
      </c>
      <c r="AP169" s="99">
        <v>0</v>
      </c>
      <c r="AQ169" s="82">
        <f t="shared" si="66"/>
        <v>1</v>
      </c>
      <c r="AR169" s="107">
        <v>1</v>
      </c>
      <c r="AS169" s="108"/>
    </row>
    <row r="170" spans="1:45" ht="15.75" customHeight="1">
      <c r="A170" s="82" t="s">
        <v>41</v>
      </c>
      <c r="B170" s="140">
        <v>365</v>
      </c>
      <c r="C170" s="140">
        <v>174</v>
      </c>
      <c r="D170" s="140">
        <v>155</v>
      </c>
      <c r="E170" s="140">
        <v>74</v>
      </c>
      <c r="F170" s="140">
        <v>86</v>
      </c>
      <c r="G170" s="140">
        <v>45</v>
      </c>
      <c r="H170" s="140">
        <v>44</v>
      </c>
      <c r="I170" s="140">
        <v>20</v>
      </c>
      <c r="J170" s="140">
        <v>59</v>
      </c>
      <c r="K170" s="140">
        <v>31</v>
      </c>
      <c r="L170" s="139">
        <f t="shared" si="70"/>
        <v>709</v>
      </c>
      <c r="M170" s="139">
        <f t="shared" si="71"/>
        <v>344</v>
      </c>
      <c r="N170" s="82" t="s">
        <v>41</v>
      </c>
      <c r="O170" s="140">
        <v>11</v>
      </c>
      <c r="P170" s="140">
        <v>5</v>
      </c>
      <c r="Q170" s="140">
        <v>9</v>
      </c>
      <c r="R170" s="140">
        <v>4</v>
      </c>
      <c r="S170" s="140">
        <v>15</v>
      </c>
      <c r="T170" s="140">
        <v>6</v>
      </c>
      <c r="U170" s="140"/>
      <c r="V170" s="140"/>
      <c r="W170" s="140">
        <v>8</v>
      </c>
      <c r="X170" s="140">
        <v>5</v>
      </c>
      <c r="Y170" s="139">
        <f t="shared" si="68"/>
        <v>43</v>
      </c>
      <c r="Z170" s="139">
        <f t="shared" si="69"/>
        <v>20</v>
      </c>
      <c r="AA170" s="82" t="s">
        <v>41</v>
      </c>
      <c r="AB170" s="82">
        <v>7</v>
      </c>
      <c r="AC170" s="82">
        <v>5</v>
      </c>
      <c r="AD170" s="82">
        <v>4</v>
      </c>
      <c r="AE170" s="82">
        <v>4</v>
      </c>
      <c r="AF170" s="82">
        <v>1</v>
      </c>
      <c r="AG170" s="140">
        <f t="shared" si="67"/>
        <v>21</v>
      </c>
      <c r="AH170" s="140">
        <v>6</v>
      </c>
      <c r="AI170" s="140">
        <v>4</v>
      </c>
      <c r="AJ170" s="140">
        <f t="shared" si="65"/>
        <v>10</v>
      </c>
      <c r="AK170" s="140"/>
      <c r="AL170" s="140"/>
      <c r="AM170" s="140"/>
      <c r="AN170" s="140"/>
      <c r="AO170" s="140">
        <v>9</v>
      </c>
      <c r="AP170" s="99">
        <v>0</v>
      </c>
      <c r="AQ170" s="82">
        <f t="shared" si="66"/>
        <v>6</v>
      </c>
      <c r="AR170" s="107">
        <v>6</v>
      </c>
      <c r="AS170" s="108"/>
    </row>
    <row r="171" spans="1:45" ht="15.75" customHeight="1">
      <c r="A171" s="82" t="s">
        <v>42</v>
      </c>
      <c r="B171" s="140">
        <v>1028</v>
      </c>
      <c r="C171" s="140">
        <v>528</v>
      </c>
      <c r="D171" s="140">
        <v>565</v>
      </c>
      <c r="E171" s="140">
        <v>269</v>
      </c>
      <c r="F171" s="140">
        <v>411</v>
      </c>
      <c r="G171" s="140">
        <v>178</v>
      </c>
      <c r="H171" s="140">
        <v>293</v>
      </c>
      <c r="I171" s="140">
        <v>167</v>
      </c>
      <c r="J171" s="140">
        <v>172</v>
      </c>
      <c r="K171" s="140">
        <v>91</v>
      </c>
      <c r="L171" s="139">
        <f t="shared" si="70"/>
        <v>2469</v>
      </c>
      <c r="M171" s="139">
        <f t="shared" si="71"/>
        <v>1233</v>
      </c>
      <c r="N171" s="82" t="s">
        <v>42</v>
      </c>
      <c r="O171" s="140">
        <v>65</v>
      </c>
      <c r="P171" s="140">
        <v>24</v>
      </c>
      <c r="Q171" s="140">
        <v>85</v>
      </c>
      <c r="R171" s="140">
        <v>31</v>
      </c>
      <c r="S171" s="140">
        <v>56</v>
      </c>
      <c r="T171" s="140">
        <v>23</v>
      </c>
      <c r="U171" s="140">
        <v>11</v>
      </c>
      <c r="V171" s="140">
        <v>8</v>
      </c>
      <c r="W171" s="140">
        <v>1</v>
      </c>
      <c r="X171" s="140">
        <v>1</v>
      </c>
      <c r="Y171" s="139">
        <f t="shared" si="68"/>
        <v>218</v>
      </c>
      <c r="Z171" s="139">
        <f t="shared" si="69"/>
        <v>87</v>
      </c>
      <c r="AA171" s="82" t="s">
        <v>42</v>
      </c>
      <c r="AB171" s="82">
        <v>27</v>
      </c>
      <c r="AC171" s="82">
        <v>20</v>
      </c>
      <c r="AD171" s="82">
        <v>17</v>
      </c>
      <c r="AE171" s="82">
        <v>13</v>
      </c>
      <c r="AF171" s="82">
        <v>8</v>
      </c>
      <c r="AG171" s="140">
        <f t="shared" si="67"/>
        <v>85</v>
      </c>
      <c r="AH171" s="140">
        <v>42</v>
      </c>
      <c r="AI171" s="140">
        <v>27</v>
      </c>
      <c r="AJ171" s="140">
        <f t="shared" si="65"/>
        <v>69</v>
      </c>
      <c r="AK171" s="140"/>
      <c r="AL171" s="140"/>
      <c r="AM171" s="140"/>
      <c r="AN171" s="140"/>
      <c r="AO171" s="140">
        <v>52</v>
      </c>
      <c r="AP171" s="99">
        <v>4</v>
      </c>
      <c r="AQ171" s="82">
        <f t="shared" si="66"/>
        <v>24</v>
      </c>
      <c r="AR171" s="107">
        <v>24</v>
      </c>
      <c r="AS171" s="108"/>
    </row>
    <row r="172" spans="1:45" ht="15.75" customHeight="1">
      <c r="A172" s="82" t="s">
        <v>43</v>
      </c>
      <c r="B172" s="140">
        <v>631</v>
      </c>
      <c r="C172" s="140">
        <v>319</v>
      </c>
      <c r="D172" s="140">
        <v>340</v>
      </c>
      <c r="E172" s="140">
        <v>168</v>
      </c>
      <c r="F172" s="140">
        <v>256</v>
      </c>
      <c r="G172" s="140">
        <v>126</v>
      </c>
      <c r="H172" s="140">
        <v>123</v>
      </c>
      <c r="I172" s="140">
        <v>47</v>
      </c>
      <c r="J172" s="140">
        <v>123</v>
      </c>
      <c r="K172" s="140">
        <v>60</v>
      </c>
      <c r="L172" s="139">
        <f t="shared" si="70"/>
        <v>1473</v>
      </c>
      <c r="M172" s="139">
        <f t="shared" si="71"/>
        <v>720</v>
      </c>
      <c r="N172" s="82" t="s">
        <v>43</v>
      </c>
      <c r="O172" s="140">
        <v>13</v>
      </c>
      <c r="P172" s="140">
        <v>9</v>
      </c>
      <c r="Q172" s="140">
        <v>23</v>
      </c>
      <c r="R172" s="140">
        <v>8</v>
      </c>
      <c r="S172" s="140">
        <v>21</v>
      </c>
      <c r="T172" s="140">
        <v>12</v>
      </c>
      <c r="U172" s="140">
        <v>0</v>
      </c>
      <c r="V172" s="140">
        <v>0</v>
      </c>
      <c r="W172" s="140">
        <v>1</v>
      </c>
      <c r="X172" s="140">
        <v>0</v>
      </c>
      <c r="Y172" s="139">
        <f t="shared" si="68"/>
        <v>58</v>
      </c>
      <c r="Z172" s="139">
        <f t="shared" si="69"/>
        <v>29</v>
      </c>
      <c r="AA172" s="82" t="s">
        <v>43</v>
      </c>
      <c r="AB172" s="82">
        <v>19</v>
      </c>
      <c r="AC172" s="82">
        <v>16</v>
      </c>
      <c r="AD172" s="82">
        <v>12</v>
      </c>
      <c r="AE172" s="82">
        <v>6</v>
      </c>
      <c r="AF172" s="82">
        <v>5</v>
      </c>
      <c r="AG172" s="140">
        <f t="shared" si="67"/>
        <v>58</v>
      </c>
      <c r="AH172" s="140">
        <v>46</v>
      </c>
      <c r="AI172" s="140">
        <v>17</v>
      </c>
      <c r="AJ172" s="140">
        <f t="shared" si="65"/>
        <v>63</v>
      </c>
      <c r="AK172" s="140"/>
      <c r="AL172" s="140"/>
      <c r="AM172" s="140"/>
      <c r="AN172" s="140"/>
      <c r="AO172" s="140">
        <v>41</v>
      </c>
      <c r="AP172" s="99">
        <v>4</v>
      </c>
      <c r="AQ172" s="82">
        <f t="shared" si="66"/>
        <v>21</v>
      </c>
      <c r="AR172" s="107">
        <v>19</v>
      </c>
      <c r="AS172" s="108">
        <v>2</v>
      </c>
    </row>
    <row r="173" spans="1:45" ht="15.75" customHeight="1">
      <c r="A173" s="82" t="s">
        <v>44</v>
      </c>
      <c r="B173" s="140">
        <v>2047</v>
      </c>
      <c r="C173" s="140">
        <v>1004</v>
      </c>
      <c r="D173" s="140">
        <v>1882</v>
      </c>
      <c r="E173" s="140">
        <v>885</v>
      </c>
      <c r="F173" s="140">
        <v>867</v>
      </c>
      <c r="G173" s="140">
        <v>398</v>
      </c>
      <c r="H173" s="140">
        <v>687</v>
      </c>
      <c r="I173" s="140">
        <v>327</v>
      </c>
      <c r="J173" s="140">
        <v>438</v>
      </c>
      <c r="K173" s="140">
        <v>229</v>
      </c>
      <c r="L173" s="139">
        <f t="shared" si="70"/>
        <v>5921</v>
      </c>
      <c r="M173" s="139">
        <f t="shared" si="71"/>
        <v>2843</v>
      </c>
      <c r="N173" s="82" t="s">
        <v>44</v>
      </c>
      <c r="O173" s="140">
        <v>69</v>
      </c>
      <c r="P173" s="140">
        <v>29</v>
      </c>
      <c r="Q173" s="140">
        <v>256</v>
      </c>
      <c r="R173" s="140">
        <v>116</v>
      </c>
      <c r="S173" s="140">
        <v>79</v>
      </c>
      <c r="T173" s="140">
        <v>37</v>
      </c>
      <c r="U173" s="140">
        <v>74</v>
      </c>
      <c r="V173" s="140">
        <v>39</v>
      </c>
      <c r="W173" s="140">
        <v>15</v>
      </c>
      <c r="X173" s="140">
        <v>6</v>
      </c>
      <c r="Y173" s="139">
        <f t="shared" si="68"/>
        <v>493</v>
      </c>
      <c r="Z173" s="139">
        <f t="shared" si="69"/>
        <v>227</v>
      </c>
      <c r="AA173" s="82" t="s">
        <v>44</v>
      </c>
      <c r="AB173" s="82">
        <v>48</v>
      </c>
      <c r="AC173" s="82">
        <v>44</v>
      </c>
      <c r="AD173" s="82">
        <v>39</v>
      </c>
      <c r="AE173" s="82">
        <v>30</v>
      </c>
      <c r="AF173" s="82">
        <v>14</v>
      </c>
      <c r="AG173" s="140">
        <f t="shared" si="67"/>
        <v>175</v>
      </c>
      <c r="AH173" s="140">
        <v>101</v>
      </c>
      <c r="AI173" s="140">
        <v>28</v>
      </c>
      <c r="AJ173" s="140">
        <f t="shared" si="65"/>
        <v>129</v>
      </c>
      <c r="AL173" s="140"/>
      <c r="AM173" s="140"/>
      <c r="AN173" s="140"/>
      <c r="AO173" s="140">
        <v>138</v>
      </c>
      <c r="AP173" s="99">
        <v>9</v>
      </c>
      <c r="AQ173" s="82">
        <f t="shared" si="66"/>
        <v>44</v>
      </c>
      <c r="AR173" s="107">
        <v>43</v>
      </c>
      <c r="AS173" s="108">
        <v>1</v>
      </c>
    </row>
    <row r="174" spans="1:45" ht="15.75" customHeight="1">
      <c r="A174" s="82" t="s">
        <v>45</v>
      </c>
      <c r="B174" s="140">
        <v>412</v>
      </c>
      <c r="C174" s="140">
        <v>213</v>
      </c>
      <c r="D174" s="140">
        <v>304</v>
      </c>
      <c r="E174" s="140">
        <v>142</v>
      </c>
      <c r="F174" s="140">
        <v>394</v>
      </c>
      <c r="G174" s="140">
        <v>219</v>
      </c>
      <c r="H174" s="140">
        <v>248</v>
      </c>
      <c r="I174" s="140">
        <v>134</v>
      </c>
      <c r="J174" s="140">
        <v>179</v>
      </c>
      <c r="K174" s="140">
        <v>88</v>
      </c>
      <c r="L174" s="139">
        <f t="shared" si="70"/>
        <v>1537</v>
      </c>
      <c r="M174" s="139">
        <f t="shared" si="71"/>
        <v>796</v>
      </c>
      <c r="N174" s="82" t="s">
        <v>45</v>
      </c>
      <c r="O174" s="140">
        <v>36</v>
      </c>
      <c r="P174" s="140">
        <v>13</v>
      </c>
      <c r="Q174" s="140">
        <v>29</v>
      </c>
      <c r="R174" s="140">
        <v>16</v>
      </c>
      <c r="S174" s="140">
        <v>30</v>
      </c>
      <c r="T174" s="140">
        <v>15</v>
      </c>
      <c r="U174" s="140">
        <v>39</v>
      </c>
      <c r="V174" s="140">
        <v>27</v>
      </c>
      <c r="W174" s="140">
        <v>18</v>
      </c>
      <c r="X174" s="140">
        <v>9</v>
      </c>
      <c r="Y174" s="139">
        <f t="shared" si="68"/>
        <v>152</v>
      </c>
      <c r="Z174" s="139">
        <f t="shared" si="69"/>
        <v>80</v>
      </c>
      <c r="AA174" s="82" t="s">
        <v>45</v>
      </c>
      <c r="AB174" s="82">
        <v>10</v>
      </c>
      <c r="AC174" s="82">
        <v>7</v>
      </c>
      <c r="AD174" s="82">
        <v>10</v>
      </c>
      <c r="AE174" s="82">
        <v>7</v>
      </c>
      <c r="AF174" s="82">
        <v>6</v>
      </c>
      <c r="AG174" s="140">
        <f t="shared" si="67"/>
        <v>40</v>
      </c>
      <c r="AH174" s="140">
        <v>36</v>
      </c>
      <c r="AI174" s="140">
        <v>9</v>
      </c>
      <c r="AJ174" s="140">
        <f t="shared" si="65"/>
        <v>45</v>
      </c>
      <c r="AK174" s="131"/>
      <c r="AL174" s="140"/>
      <c r="AM174" s="140"/>
      <c r="AN174" s="140"/>
      <c r="AO174" s="140">
        <v>36</v>
      </c>
      <c r="AP174" s="99">
        <v>5</v>
      </c>
      <c r="AQ174" s="82">
        <f t="shared" si="66"/>
        <v>6</v>
      </c>
      <c r="AR174" s="107">
        <v>6</v>
      </c>
      <c r="AS174" s="108"/>
    </row>
    <row r="175" spans="1:45" ht="15.75" customHeight="1">
      <c r="A175" s="82" t="s">
        <v>46</v>
      </c>
      <c r="B175" s="140">
        <v>293</v>
      </c>
      <c r="C175" s="140">
        <v>130</v>
      </c>
      <c r="D175" s="140">
        <v>250</v>
      </c>
      <c r="E175" s="140">
        <v>113</v>
      </c>
      <c r="F175" s="140">
        <v>159</v>
      </c>
      <c r="G175" s="140">
        <v>79</v>
      </c>
      <c r="H175" s="140">
        <v>119</v>
      </c>
      <c r="I175" s="140">
        <v>62</v>
      </c>
      <c r="J175" s="140">
        <v>94</v>
      </c>
      <c r="K175" s="140">
        <v>42</v>
      </c>
      <c r="L175" s="139">
        <f t="shared" si="70"/>
        <v>915</v>
      </c>
      <c r="M175" s="139">
        <f t="shared" si="71"/>
        <v>426</v>
      </c>
      <c r="N175" s="82" t="s">
        <v>46</v>
      </c>
      <c r="O175" s="140">
        <v>0</v>
      </c>
      <c r="P175" s="140">
        <v>0</v>
      </c>
      <c r="Q175" s="140">
        <v>22</v>
      </c>
      <c r="R175" s="140">
        <v>10</v>
      </c>
      <c r="S175" s="140">
        <v>6</v>
      </c>
      <c r="T175" s="140">
        <v>2</v>
      </c>
      <c r="U175" s="140">
        <v>0</v>
      </c>
      <c r="V175" s="140">
        <v>0</v>
      </c>
      <c r="W175" s="140">
        <v>1</v>
      </c>
      <c r="X175" s="140">
        <v>0</v>
      </c>
      <c r="Y175" s="139">
        <f t="shared" si="68"/>
        <v>29</v>
      </c>
      <c r="Z175" s="139">
        <f t="shared" si="69"/>
        <v>12</v>
      </c>
      <c r="AA175" s="82" t="s">
        <v>46</v>
      </c>
      <c r="AB175" s="82">
        <v>9</v>
      </c>
      <c r="AC175" s="82">
        <v>7</v>
      </c>
      <c r="AD175" s="82">
        <v>6</v>
      </c>
      <c r="AE175" s="82">
        <v>5</v>
      </c>
      <c r="AF175" s="82">
        <v>5</v>
      </c>
      <c r="AG175" s="140">
        <f t="shared" si="67"/>
        <v>32</v>
      </c>
      <c r="AH175" s="140">
        <v>25</v>
      </c>
      <c r="AI175" s="140">
        <v>2</v>
      </c>
      <c r="AJ175" s="140">
        <f t="shared" si="65"/>
        <v>27</v>
      </c>
      <c r="AK175" s="140"/>
      <c r="AL175" s="140"/>
      <c r="AM175" s="140"/>
      <c r="AN175" s="140"/>
      <c r="AO175" s="140">
        <v>25</v>
      </c>
      <c r="AP175" s="99">
        <v>1</v>
      </c>
      <c r="AQ175" s="82">
        <f t="shared" si="66"/>
        <v>22</v>
      </c>
      <c r="AR175" s="107">
        <v>7</v>
      </c>
      <c r="AS175" s="108">
        <v>15</v>
      </c>
    </row>
    <row r="176" spans="1:45" ht="15.75" customHeight="1">
      <c r="A176" s="82" t="s">
        <v>47</v>
      </c>
      <c r="B176" s="140">
        <v>398</v>
      </c>
      <c r="C176" s="140">
        <v>182</v>
      </c>
      <c r="D176" s="140">
        <v>254</v>
      </c>
      <c r="E176" s="140">
        <v>121</v>
      </c>
      <c r="F176" s="140">
        <v>238</v>
      </c>
      <c r="G176" s="140">
        <v>110</v>
      </c>
      <c r="H176" s="140">
        <v>149</v>
      </c>
      <c r="I176" s="140">
        <v>76</v>
      </c>
      <c r="J176" s="140">
        <v>129</v>
      </c>
      <c r="K176" s="140">
        <v>69</v>
      </c>
      <c r="L176" s="139">
        <f t="shared" si="70"/>
        <v>1168</v>
      </c>
      <c r="M176" s="139">
        <f t="shared" si="71"/>
        <v>558</v>
      </c>
      <c r="N176" s="82" t="s">
        <v>47</v>
      </c>
      <c r="O176" s="140">
        <v>41</v>
      </c>
      <c r="P176" s="140">
        <v>16</v>
      </c>
      <c r="Q176" s="140">
        <v>19</v>
      </c>
      <c r="R176" s="140">
        <v>7</v>
      </c>
      <c r="S176" s="140">
        <v>60</v>
      </c>
      <c r="T176" s="140">
        <v>25</v>
      </c>
      <c r="U176" s="140">
        <v>18</v>
      </c>
      <c r="V176" s="140">
        <v>10</v>
      </c>
      <c r="W176" s="140">
        <v>21</v>
      </c>
      <c r="X176" s="140">
        <v>10</v>
      </c>
      <c r="Y176" s="139">
        <f t="shared" si="68"/>
        <v>159</v>
      </c>
      <c r="Z176" s="139">
        <f t="shared" si="69"/>
        <v>68</v>
      </c>
      <c r="AA176" s="82" t="s">
        <v>47</v>
      </c>
      <c r="AB176" s="82">
        <v>10</v>
      </c>
      <c r="AC176" s="82">
        <v>9</v>
      </c>
      <c r="AD176" s="82">
        <v>9</v>
      </c>
      <c r="AE176" s="82">
        <v>7</v>
      </c>
      <c r="AF176" s="82">
        <v>5</v>
      </c>
      <c r="AG176" s="140">
        <f t="shared" si="67"/>
        <v>40</v>
      </c>
      <c r="AH176" s="140">
        <v>42</v>
      </c>
      <c r="AI176" s="140">
        <v>5</v>
      </c>
      <c r="AJ176" s="140">
        <f t="shared" si="65"/>
        <v>47</v>
      </c>
      <c r="AK176" s="140"/>
      <c r="AL176" s="140"/>
      <c r="AM176" s="140"/>
      <c r="AN176" s="140"/>
      <c r="AO176" s="140">
        <v>39</v>
      </c>
      <c r="AP176" s="99">
        <v>3</v>
      </c>
      <c r="AQ176" s="82">
        <f t="shared" si="66"/>
        <v>7</v>
      </c>
      <c r="AR176" s="107">
        <v>7</v>
      </c>
      <c r="AS176" s="108"/>
    </row>
    <row r="177" spans="1:45" ht="15.75" customHeight="1">
      <c r="A177" s="82" t="s">
        <v>48</v>
      </c>
      <c r="B177" s="140">
        <v>2556</v>
      </c>
      <c r="C177" s="140">
        <v>1316</v>
      </c>
      <c r="D177" s="140">
        <v>1171</v>
      </c>
      <c r="E177" s="140">
        <v>601</v>
      </c>
      <c r="F177" s="140">
        <v>904</v>
      </c>
      <c r="G177" s="140">
        <v>481</v>
      </c>
      <c r="H177" s="140">
        <v>537</v>
      </c>
      <c r="I177" s="140">
        <v>301</v>
      </c>
      <c r="J177" s="140">
        <v>428</v>
      </c>
      <c r="K177" s="140">
        <v>215</v>
      </c>
      <c r="L177" s="139">
        <f t="shared" si="70"/>
        <v>5596</v>
      </c>
      <c r="M177" s="139">
        <f t="shared" si="71"/>
        <v>2914</v>
      </c>
      <c r="N177" s="82" t="s">
        <v>48</v>
      </c>
      <c r="O177" s="140">
        <v>705</v>
      </c>
      <c r="P177" s="140">
        <v>357</v>
      </c>
      <c r="Q177" s="140">
        <v>192</v>
      </c>
      <c r="R177" s="140">
        <v>89</v>
      </c>
      <c r="S177" s="140">
        <v>172</v>
      </c>
      <c r="T177" s="140">
        <v>91</v>
      </c>
      <c r="U177" s="140">
        <v>57</v>
      </c>
      <c r="V177" s="140">
        <v>32</v>
      </c>
      <c r="W177" s="140">
        <v>27</v>
      </c>
      <c r="X177" s="140">
        <v>13</v>
      </c>
      <c r="Y177" s="139">
        <f t="shared" si="68"/>
        <v>1153</v>
      </c>
      <c r="Z177" s="139">
        <f t="shared" si="69"/>
        <v>582</v>
      </c>
      <c r="AA177" s="82" t="s">
        <v>48</v>
      </c>
      <c r="AB177" s="82">
        <v>54</v>
      </c>
      <c r="AC177" s="82">
        <v>52</v>
      </c>
      <c r="AD177" s="82">
        <v>50</v>
      </c>
      <c r="AE177" s="82">
        <v>27</v>
      </c>
      <c r="AF177" s="82">
        <v>19</v>
      </c>
      <c r="AG177" s="140">
        <f t="shared" si="67"/>
        <v>202</v>
      </c>
      <c r="AH177" s="140">
        <v>116</v>
      </c>
      <c r="AI177" s="140">
        <v>13</v>
      </c>
      <c r="AJ177" s="140">
        <f t="shared" si="65"/>
        <v>129</v>
      </c>
      <c r="AK177" s="140"/>
      <c r="AL177" s="140"/>
      <c r="AM177" s="140"/>
      <c r="AN177" s="140"/>
      <c r="AO177" s="140">
        <v>137</v>
      </c>
      <c r="AP177" s="99">
        <v>10</v>
      </c>
      <c r="AQ177" s="82">
        <f t="shared" si="66"/>
        <v>91</v>
      </c>
      <c r="AR177" s="107">
        <v>49</v>
      </c>
      <c r="AS177" s="108">
        <v>42</v>
      </c>
    </row>
    <row r="178" spans="1:45" ht="15.75" customHeight="1">
      <c r="A178" s="82" t="s">
        <v>49</v>
      </c>
      <c r="B178" s="140">
        <v>835</v>
      </c>
      <c r="C178" s="140">
        <v>420</v>
      </c>
      <c r="D178" s="140">
        <v>674</v>
      </c>
      <c r="E178" s="140">
        <v>359</v>
      </c>
      <c r="F178" s="140">
        <v>577</v>
      </c>
      <c r="G178" s="140">
        <v>288</v>
      </c>
      <c r="H178" s="140">
        <v>502</v>
      </c>
      <c r="I178" s="140">
        <v>292</v>
      </c>
      <c r="J178" s="140">
        <v>480</v>
      </c>
      <c r="K178" s="140">
        <v>242</v>
      </c>
      <c r="L178" s="139">
        <f t="shared" si="70"/>
        <v>3068</v>
      </c>
      <c r="M178" s="139">
        <f t="shared" si="71"/>
        <v>1601</v>
      </c>
      <c r="N178" s="82" t="s">
        <v>49</v>
      </c>
      <c r="O178" s="140">
        <v>35</v>
      </c>
      <c r="P178" s="140">
        <v>13</v>
      </c>
      <c r="Q178" s="140">
        <v>57</v>
      </c>
      <c r="R178" s="140">
        <v>19</v>
      </c>
      <c r="S178" s="140">
        <v>37</v>
      </c>
      <c r="T178" s="140">
        <v>12</v>
      </c>
      <c r="U178" s="140">
        <v>18</v>
      </c>
      <c r="V178" s="140">
        <v>11</v>
      </c>
      <c r="W178" s="140">
        <v>20</v>
      </c>
      <c r="X178" s="140">
        <v>14</v>
      </c>
      <c r="Y178" s="139">
        <f t="shared" si="68"/>
        <v>167</v>
      </c>
      <c r="Z178" s="139">
        <f t="shared" si="69"/>
        <v>69</v>
      </c>
      <c r="AA178" s="82" t="s">
        <v>49</v>
      </c>
      <c r="AB178" s="82">
        <v>29</v>
      </c>
      <c r="AC178" s="82">
        <v>25</v>
      </c>
      <c r="AD178" s="82">
        <v>22</v>
      </c>
      <c r="AE178" s="82">
        <v>22</v>
      </c>
      <c r="AF178" s="82">
        <v>22</v>
      </c>
      <c r="AG178" s="140">
        <f t="shared" si="67"/>
        <v>120</v>
      </c>
      <c r="AH178" s="140">
        <v>123</v>
      </c>
      <c r="AI178" s="140">
        <v>4</v>
      </c>
      <c r="AJ178" s="140">
        <f t="shared" si="65"/>
        <v>127</v>
      </c>
      <c r="AK178" s="140"/>
      <c r="AL178" s="140"/>
      <c r="AM178" s="140"/>
      <c r="AN178" s="140"/>
      <c r="AO178" s="140">
        <v>122</v>
      </c>
      <c r="AP178" s="99">
        <v>21</v>
      </c>
      <c r="AQ178" s="82">
        <f t="shared" si="66"/>
        <v>20</v>
      </c>
      <c r="AR178" s="107">
        <v>20</v>
      </c>
      <c r="AS178" s="108"/>
    </row>
    <row r="179" spans="1:45" ht="15.75" customHeight="1">
      <c r="A179" s="82" t="s">
        <v>50</v>
      </c>
      <c r="B179" s="140">
        <v>261</v>
      </c>
      <c r="C179" s="140">
        <v>116</v>
      </c>
      <c r="D179" s="140">
        <v>202</v>
      </c>
      <c r="E179" s="140">
        <v>109</v>
      </c>
      <c r="F179" s="140">
        <v>164</v>
      </c>
      <c r="G179" s="140">
        <v>80</v>
      </c>
      <c r="H179" s="140">
        <v>112</v>
      </c>
      <c r="I179" s="140">
        <v>64</v>
      </c>
      <c r="J179" s="140">
        <v>59</v>
      </c>
      <c r="K179" s="140">
        <v>27</v>
      </c>
      <c r="L179" s="139">
        <f t="shared" si="70"/>
        <v>798</v>
      </c>
      <c r="M179" s="139">
        <f t="shared" si="71"/>
        <v>396</v>
      </c>
      <c r="N179" s="82" t="s">
        <v>50</v>
      </c>
      <c r="O179" s="140">
        <v>2</v>
      </c>
      <c r="P179" s="140">
        <v>0</v>
      </c>
      <c r="Q179" s="140">
        <v>31</v>
      </c>
      <c r="R179" s="140">
        <v>16</v>
      </c>
      <c r="S179" s="140">
        <v>4</v>
      </c>
      <c r="T179" s="140">
        <v>0</v>
      </c>
      <c r="U179" s="140">
        <v>0</v>
      </c>
      <c r="V179" s="140">
        <v>0</v>
      </c>
      <c r="W179" s="140">
        <v>3</v>
      </c>
      <c r="X179" s="140">
        <v>1</v>
      </c>
      <c r="Y179" s="139">
        <f t="shared" si="68"/>
        <v>40</v>
      </c>
      <c r="Z179" s="139">
        <f t="shared" si="69"/>
        <v>17</v>
      </c>
      <c r="AA179" s="82" t="s">
        <v>50</v>
      </c>
      <c r="AB179" s="82">
        <v>6</v>
      </c>
      <c r="AC179" s="82">
        <v>5</v>
      </c>
      <c r="AD179" s="82">
        <v>5</v>
      </c>
      <c r="AE179" s="82">
        <v>4</v>
      </c>
      <c r="AF179" s="82">
        <v>3</v>
      </c>
      <c r="AG179" s="140">
        <f t="shared" si="67"/>
        <v>23</v>
      </c>
      <c r="AH179" s="140">
        <v>20</v>
      </c>
      <c r="AI179" s="140">
        <v>8</v>
      </c>
      <c r="AJ179" s="140">
        <f t="shared" si="65"/>
        <v>28</v>
      </c>
      <c r="AK179" s="140"/>
      <c r="AL179" s="140"/>
      <c r="AM179" s="140"/>
      <c r="AN179" s="140"/>
      <c r="AO179" s="140">
        <v>21</v>
      </c>
      <c r="AP179" s="99">
        <v>2</v>
      </c>
      <c r="AQ179" s="82">
        <f t="shared" si="66"/>
        <v>4</v>
      </c>
      <c r="AR179" s="107">
        <v>4</v>
      </c>
      <c r="AS179" s="108"/>
    </row>
    <row r="180" spans="1:45" ht="15.75" customHeight="1">
      <c r="A180" s="82" t="s">
        <v>51</v>
      </c>
      <c r="B180" s="140">
        <v>1965</v>
      </c>
      <c r="C180" s="140">
        <v>971</v>
      </c>
      <c r="D180" s="140">
        <v>1729</v>
      </c>
      <c r="E180" s="140">
        <v>879</v>
      </c>
      <c r="F180" s="140">
        <v>1602</v>
      </c>
      <c r="G180" s="140">
        <v>817</v>
      </c>
      <c r="H180" s="140">
        <v>1392</v>
      </c>
      <c r="I180" s="140">
        <v>750</v>
      </c>
      <c r="J180" s="140">
        <v>1134</v>
      </c>
      <c r="K180" s="140">
        <v>612</v>
      </c>
      <c r="L180" s="139">
        <f t="shared" si="70"/>
        <v>7822</v>
      </c>
      <c r="M180" s="139">
        <f t="shared" si="71"/>
        <v>4029</v>
      </c>
      <c r="N180" s="82" t="s">
        <v>51</v>
      </c>
      <c r="O180" s="140">
        <v>154</v>
      </c>
      <c r="P180" s="140">
        <v>67</v>
      </c>
      <c r="Q180" s="140">
        <v>160</v>
      </c>
      <c r="R180" s="140">
        <v>79</v>
      </c>
      <c r="S180" s="140">
        <v>120</v>
      </c>
      <c r="T180" s="140">
        <v>53</v>
      </c>
      <c r="U180" s="140">
        <v>105</v>
      </c>
      <c r="V180" s="140">
        <v>62</v>
      </c>
      <c r="W180" s="140">
        <v>34</v>
      </c>
      <c r="X180" s="140">
        <v>17</v>
      </c>
      <c r="Y180" s="139">
        <f t="shared" si="68"/>
        <v>573</v>
      </c>
      <c r="Z180" s="139">
        <f t="shared" si="69"/>
        <v>278</v>
      </c>
      <c r="AA180" s="82" t="s">
        <v>51</v>
      </c>
      <c r="AB180" s="82">
        <v>50</v>
      </c>
      <c r="AC180" s="82">
        <v>47</v>
      </c>
      <c r="AD180" s="82">
        <v>42</v>
      </c>
      <c r="AE180" s="82">
        <v>36</v>
      </c>
      <c r="AF180" s="82">
        <v>32</v>
      </c>
      <c r="AG180" s="140">
        <f t="shared" si="67"/>
        <v>207</v>
      </c>
      <c r="AH180" s="140">
        <v>236</v>
      </c>
      <c r="AI180" s="140">
        <v>6</v>
      </c>
      <c r="AJ180" s="140">
        <f t="shared" si="65"/>
        <v>242</v>
      </c>
      <c r="AK180" s="140"/>
      <c r="AL180" s="140"/>
      <c r="AM180" s="140"/>
      <c r="AN180" s="140"/>
      <c r="AO180" s="140">
        <v>236</v>
      </c>
      <c r="AP180" s="99">
        <v>43</v>
      </c>
      <c r="AQ180" s="82">
        <f t="shared" si="66"/>
        <v>31</v>
      </c>
      <c r="AR180" s="107">
        <v>31</v>
      </c>
      <c r="AS180" s="108"/>
    </row>
    <row r="181" spans="1:45" ht="15.75" customHeight="1">
      <c r="A181" s="82" t="s">
        <v>52</v>
      </c>
      <c r="B181" s="140">
        <v>1915</v>
      </c>
      <c r="C181" s="140">
        <v>1027</v>
      </c>
      <c r="D181" s="140">
        <v>1014</v>
      </c>
      <c r="E181" s="140">
        <v>575</v>
      </c>
      <c r="F181" s="140">
        <v>724</v>
      </c>
      <c r="G181" s="140">
        <v>365</v>
      </c>
      <c r="H181" s="140">
        <v>624</v>
      </c>
      <c r="I181" s="140">
        <v>322</v>
      </c>
      <c r="J181" s="140">
        <v>394</v>
      </c>
      <c r="K181" s="140">
        <v>206</v>
      </c>
      <c r="L181" s="139">
        <f t="shared" si="70"/>
        <v>4671</v>
      </c>
      <c r="M181" s="139">
        <f t="shared" si="71"/>
        <v>2495</v>
      </c>
      <c r="N181" s="82" t="s">
        <v>52</v>
      </c>
      <c r="O181" s="140">
        <v>277</v>
      </c>
      <c r="P181" s="140">
        <v>151</v>
      </c>
      <c r="Q181" s="140">
        <v>124</v>
      </c>
      <c r="R181" s="140">
        <v>67</v>
      </c>
      <c r="S181" s="140">
        <v>109</v>
      </c>
      <c r="T181" s="140">
        <v>55</v>
      </c>
      <c r="U181" s="140">
        <v>67</v>
      </c>
      <c r="V181" s="140">
        <v>36</v>
      </c>
      <c r="W181" s="140">
        <v>27</v>
      </c>
      <c r="X181" s="140">
        <v>16</v>
      </c>
      <c r="Y181" s="139">
        <f t="shared" si="68"/>
        <v>604</v>
      </c>
      <c r="Z181" s="139">
        <f t="shared" si="69"/>
        <v>325</v>
      </c>
      <c r="AA181" s="82" t="s">
        <v>52</v>
      </c>
      <c r="AB181" s="82">
        <v>40</v>
      </c>
      <c r="AC181" s="82">
        <v>39</v>
      </c>
      <c r="AD181" s="82">
        <v>39</v>
      </c>
      <c r="AE181" s="82">
        <v>37</v>
      </c>
      <c r="AF181" s="82">
        <v>29</v>
      </c>
      <c r="AG181" s="140">
        <f t="shared" si="67"/>
        <v>184</v>
      </c>
      <c r="AH181" s="140">
        <v>101</v>
      </c>
      <c r="AI181" s="140">
        <v>17</v>
      </c>
      <c r="AJ181" s="140">
        <f t="shared" si="65"/>
        <v>118</v>
      </c>
      <c r="AK181" s="140"/>
      <c r="AL181" s="140"/>
      <c r="AM181" s="140"/>
      <c r="AN181" s="140"/>
      <c r="AO181" s="140">
        <v>91</v>
      </c>
      <c r="AP181" s="99">
        <v>6</v>
      </c>
      <c r="AQ181" s="82">
        <f t="shared" si="66"/>
        <v>42</v>
      </c>
      <c r="AR181" s="107">
        <v>39</v>
      </c>
      <c r="AS181" s="108">
        <v>3</v>
      </c>
    </row>
    <row r="182" spans="1:45" ht="15.75" customHeight="1">
      <c r="A182" s="82" t="s">
        <v>53</v>
      </c>
      <c r="B182" s="140">
        <v>431</v>
      </c>
      <c r="C182" s="140">
        <v>209</v>
      </c>
      <c r="D182" s="140">
        <v>190</v>
      </c>
      <c r="E182" s="140">
        <v>95</v>
      </c>
      <c r="F182" s="140">
        <v>224</v>
      </c>
      <c r="G182" s="140">
        <v>124</v>
      </c>
      <c r="H182" s="140">
        <v>53</v>
      </c>
      <c r="I182" s="140">
        <v>26</v>
      </c>
      <c r="J182" s="140">
        <v>30</v>
      </c>
      <c r="K182" s="140">
        <v>14</v>
      </c>
      <c r="L182" s="139">
        <f t="shared" si="70"/>
        <v>928</v>
      </c>
      <c r="M182" s="139">
        <f t="shared" si="71"/>
        <v>468</v>
      </c>
      <c r="N182" s="82" t="s">
        <v>53</v>
      </c>
      <c r="O182" s="140">
        <v>43</v>
      </c>
      <c r="P182" s="140">
        <v>17</v>
      </c>
      <c r="Q182" s="140">
        <v>34</v>
      </c>
      <c r="R182" s="140">
        <v>14</v>
      </c>
      <c r="S182" s="140">
        <v>35</v>
      </c>
      <c r="T182" s="140">
        <v>20</v>
      </c>
      <c r="U182" s="140">
        <v>4</v>
      </c>
      <c r="V182" s="140">
        <v>0</v>
      </c>
      <c r="W182" s="140">
        <v>1</v>
      </c>
      <c r="X182" s="140">
        <v>1</v>
      </c>
      <c r="Y182" s="139">
        <f t="shared" si="68"/>
        <v>117</v>
      </c>
      <c r="Z182" s="139">
        <f t="shared" si="69"/>
        <v>52</v>
      </c>
      <c r="AA182" s="82" t="s">
        <v>53</v>
      </c>
      <c r="AB182" s="82">
        <v>15</v>
      </c>
      <c r="AC182" s="82">
        <v>14</v>
      </c>
      <c r="AD182" s="82">
        <v>14</v>
      </c>
      <c r="AE182" s="82">
        <v>1</v>
      </c>
      <c r="AF182" s="82">
        <v>1</v>
      </c>
      <c r="AG182" s="140">
        <f t="shared" si="67"/>
        <v>45</v>
      </c>
      <c r="AH182" s="140">
        <v>22</v>
      </c>
      <c r="AI182" s="140">
        <v>1</v>
      </c>
      <c r="AJ182" s="140">
        <f t="shared" si="65"/>
        <v>23</v>
      </c>
      <c r="AK182" s="140"/>
      <c r="AL182" s="140"/>
      <c r="AM182" s="140"/>
      <c r="AN182" s="140"/>
      <c r="AO182" s="140">
        <v>35</v>
      </c>
      <c r="AP182" s="99">
        <v>1</v>
      </c>
      <c r="AQ182" s="82">
        <f t="shared" si="66"/>
        <v>15</v>
      </c>
      <c r="AR182" s="107">
        <v>14</v>
      </c>
      <c r="AS182" s="108">
        <v>1</v>
      </c>
    </row>
    <row r="183" spans="1:45" ht="15.75" customHeight="1">
      <c r="A183" s="82"/>
      <c r="B183" s="140"/>
      <c r="C183" s="140"/>
      <c r="D183" s="140"/>
      <c r="E183" s="140"/>
      <c r="F183" s="140"/>
      <c r="G183" s="140"/>
      <c r="H183" s="140"/>
      <c r="I183" s="140"/>
      <c r="J183" s="140"/>
      <c r="K183" s="140"/>
      <c r="L183" s="139"/>
      <c r="M183" s="139"/>
      <c r="N183" s="82"/>
      <c r="O183" s="140"/>
      <c r="P183" s="140"/>
      <c r="Q183" s="140"/>
      <c r="R183" s="140"/>
      <c r="S183" s="140"/>
      <c r="T183" s="140"/>
      <c r="U183" s="140"/>
      <c r="V183" s="140"/>
      <c r="W183" s="140"/>
      <c r="X183" s="140"/>
      <c r="Y183" s="139"/>
      <c r="Z183" s="139"/>
      <c r="AA183" s="82"/>
      <c r="AB183" s="82"/>
      <c r="AC183" s="82"/>
      <c r="AD183" s="82"/>
      <c r="AE183" s="82"/>
      <c r="AF183" s="82"/>
      <c r="AG183" s="140"/>
      <c r="AH183" s="140"/>
      <c r="AI183" s="140"/>
      <c r="AJ183" s="140"/>
      <c r="AK183" s="140"/>
      <c r="AL183" s="140"/>
      <c r="AM183" s="140"/>
      <c r="AN183" s="140"/>
      <c r="AO183" s="134"/>
      <c r="AQ183" s="82"/>
      <c r="AR183" s="107"/>
      <c r="AS183" s="108"/>
    </row>
    <row r="184" spans="1:45" ht="6.75" customHeight="1">
      <c r="A184" s="104"/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04"/>
      <c r="O184" s="141"/>
      <c r="P184" s="141"/>
      <c r="Q184" s="141"/>
      <c r="R184" s="141"/>
      <c r="S184" s="141"/>
      <c r="T184" s="141"/>
      <c r="U184" s="141"/>
      <c r="V184" s="141"/>
      <c r="W184" s="141"/>
      <c r="X184" s="141"/>
      <c r="Y184" s="141"/>
      <c r="Z184" s="141"/>
      <c r="AA184" s="104"/>
      <c r="AB184" s="104"/>
      <c r="AC184" s="104"/>
      <c r="AD184" s="104"/>
      <c r="AE184" s="104"/>
      <c r="AF184" s="104"/>
      <c r="AG184" s="104"/>
      <c r="AH184" s="104"/>
      <c r="AI184" s="141"/>
      <c r="AJ184" s="141"/>
      <c r="AK184" s="104"/>
      <c r="AL184" s="104"/>
      <c r="AM184" s="104"/>
      <c r="AN184" s="141"/>
      <c r="AO184" s="141"/>
      <c r="AP184" s="104"/>
      <c r="AQ184" s="104"/>
      <c r="AR184" s="109"/>
      <c r="AS184" s="109"/>
    </row>
  </sheetData>
  <sheetProtection/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landscape" paperSize="9" r:id="rId1"/>
  <rowBreaks count="5" manualBreakCount="5">
    <brk id="33" max="255" man="1"/>
    <brk id="55" max="255" man="1"/>
    <brk id="88" max="255" man="1"/>
    <brk id="120" max="255" man="1"/>
    <brk id="150" max="255" man="1"/>
  </rowBreaks>
  <colBreaks count="2" manualBreakCount="2">
    <brk id="13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A1:AQ188"/>
  <sheetViews>
    <sheetView showZeros="0" zoomScale="75" zoomScaleNormal="75" zoomScalePageLayoutView="0" workbookViewId="0" topLeftCell="A1">
      <pane xSplit="1" ySplit="8" topLeftCell="W6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M80" sqref="AM80"/>
    </sheetView>
  </sheetViews>
  <sheetFormatPr defaultColWidth="11.421875" defaultRowHeight="12.75"/>
  <cols>
    <col min="1" max="1" width="30.8515625" style="160" customWidth="1"/>
    <col min="2" max="11" width="9.421875" style="128" customWidth="1"/>
    <col min="12" max="12" width="31.00390625" style="159" customWidth="1"/>
    <col min="13" max="22" width="8.8515625" style="128" customWidth="1"/>
    <col min="23" max="23" width="31.00390625" style="159" customWidth="1"/>
    <col min="24" max="24" width="5.421875" style="128" customWidth="1"/>
    <col min="25" max="26" width="5.7109375" style="128" customWidth="1"/>
    <col min="27" max="27" width="5.421875" style="128" customWidth="1"/>
    <col min="28" max="28" width="6.7109375" style="128" customWidth="1"/>
    <col min="29" max="29" width="7.7109375" style="128" customWidth="1"/>
    <col min="30" max="30" width="6.8515625" style="128" customWidth="1"/>
    <col min="31" max="31" width="6.57421875" style="128" customWidth="1"/>
    <col min="32" max="32" width="6.7109375" style="128" hidden="1" customWidth="1"/>
    <col min="33" max="33" width="6.421875" style="128" hidden="1" customWidth="1"/>
    <col min="34" max="34" width="5.7109375" style="128" hidden="1" customWidth="1"/>
    <col min="35" max="35" width="6.421875" style="160" hidden="1" customWidth="1"/>
    <col min="36" max="37" width="8.140625" style="160" customWidth="1"/>
    <col min="38" max="38" width="6.140625" style="128" customWidth="1"/>
    <col min="39" max="39" width="6.57421875" style="128" customWidth="1"/>
    <col min="40" max="40" width="5.421875" style="128" customWidth="1"/>
    <col min="41" max="16384" width="11.421875" style="128" customWidth="1"/>
  </cols>
  <sheetData>
    <row r="1" spans="1:40" ht="12.75">
      <c r="A1" s="122" t="s">
        <v>177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540" t="s">
        <v>178</v>
      </c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122" t="s">
        <v>214</v>
      </c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30"/>
      <c r="AN1" s="130"/>
    </row>
    <row r="2" spans="1:40" ht="12.75">
      <c r="A2" s="122" t="s">
        <v>415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540" t="s">
        <v>415</v>
      </c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122" t="s">
        <v>420</v>
      </c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30"/>
      <c r="AN2" s="130"/>
    </row>
    <row r="3" spans="1:40" ht="12.75">
      <c r="A3" s="122" t="s">
        <v>401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540" t="s">
        <v>401</v>
      </c>
      <c r="M3" s="540"/>
      <c r="N3" s="540"/>
      <c r="O3" s="540"/>
      <c r="P3" s="540"/>
      <c r="Q3" s="540"/>
      <c r="R3" s="540"/>
      <c r="S3" s="540"/>
      <c r="T3" s="540"/>
      <c r="U3" s="540"/>
      <c r="V3" s="540"/>
      <c r="W3" s="122" t="s">
        <v>401</v>
      </c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30"/>
      <c r="AN3" s="130"/>
    </row>
    <row r="4" ht="12.75">
      <c r="A4" s="159"/>
    </row>
    <row r="5" spans="1:39" ht="12.75">
      <c r="A5" s="161" t="s">
        <v>535</v>
      </c>
      <c r="H5" s="130" t="s">
        <v>258</v>
      </c>
      <c r="I5" s="130"/>
      <c r="L5" s="161" t="s">
        <v>535</v>
      </c>
      <c r="U5" s="162" t="s">
        <v>258</v>
      </c>
      <c r="W5" s="161" t="s">
        <v>535</v>
      </c>
      <c r="AM5" s="128" t="s">
        <v>258</v>
      </c>
    </row>
    <row r="6" spans="35:36" ht="12.75">
      <c r="AI6" s="319"/>
      <c r="AJ6" s="167"/>
    </row>
    <row r="7" spans="1:40" s="448" customFormat="1" ht="18.75" customHeight="1">
      <c r="A7" s="445"/>
      <c r="B7" s="184" t="s">
        <v>268</v>
      </c>
      <c r="C7" s="185"/>
      <c r="D7" s="184" t="s">
        <v>269</v>
      </c>
      <c r="E7" s="185"/>
      <c r="F7" s="184" t="s">
        <v>270</v>
      </c>
      <c r="G7" s="185"/>
      <c r="H7" s="184" t="s">
        <v>271</v>
      </c>
      <c r="I7" s="185"/>
      <c r="J7" s="184" t="s">
        <v>259</v>
      </c>
      <c r="K7" s="185"/>
      <c r="L7" s="446"/>
      <c r="M7" s="184" t="s">
        <v>268</v>
      </c>
      <c r="N7" s="185"/>
      <c r="O7" s="184" t="s">
        <v>269</v>
      </c>
      <c r="P7" s="185"/>
      <c r="Q7" s="184" t="s">
        <v>270</v>
      </c>
      <c r="R7" s="185"/>
      <c r="S7" s="184" t="s">
        <v>271</v>
      </c>
      <c r="T7" s="185"/>
      <c r="U7" s="184" t="s">
        <v>259</v>
      </c>
      <c r="V7" s="185"/>
      <c r="W7" s="419"/>
      <c r="X7" s="537" t="s">
        <v>132</v>
      </c>
      <c r="Y7" s="538"/>
      <c r="Z7" s="538"/>
      <c r="AA7" s="538"/>
      <c r="AB7" s="539"/>
      <c r="AC7" s="412" t="s">
        <v>5</v>
      </c>
      <c r="AD7" s="421"/>
      <c r="AE7" s="412"/>
      <c r="AF7" s="412" t="s">
        <v>534</v>
      </c>
      <c r="AG7" s="413"/>
      <c r="AH7" s="411"/>
      <c r="AI7" s="447"/>
      <c r="AJ7" s="500" t="s">
        <v>430</v>
      </c>
      <c r="AK7" s="399" t="s">
        <v>385</v>
      </c>
      <c r="AL7" s="412" t="s">
        <v>386</v>
      </c>
      <c r="AM7" s="400"/>
      <c r="AN7" s="417"/>
    </row>
    <row r="8" spans="1:40" s="448" customFormat="1" ht="24" customHeight="1">
      <c r="A8" s="231" t="s">
        <v>416</v>
      </c>
      <c r="B8" s="237" t="s">
        <v>532</v>
      </c>
      <c r="C8" s="237" t="s">
        <v>265</v>
      </c>
      <c r="D8" s="237" t="s">
        <v>532</v>
      </c>
      <c r="E8" s="237" t="s">
        <v>265</v>
      </c>
      <c r="F8" s="237" t="s">
        <v>532</v>
      </c>
      <c r="G8" s="237" t="s">
        <v>265</v>
      </c>
      <c r="H8" s="237" t="s">
        <v>532</v>
      </c>
      <c r="I8" s="237" t="s">
        <v>265</v>
      </c>
      <c r="J8" s="237" t="s">
        <v>532</v>
      </c>
      <c r="K8" s="237" t="s">
        <v>265</v>
      </c>
      <c r="L8" s="249" t="s">
        <v>416</v>
      </c>
      <c r="M8" s="237" t="s">
        <v>532</v>
      </c>
      <c r="N8" s="237" t="s">
        <v>265</v>
      </c>
      <c r="O8" s="237" t="s">
        <v>532</v>
      </c>
      <c r="P8" s="237" t="s">
        <v>265</v>
      </c>
      <c r="Q8" s="237" t="s">
        <v>532</v>
      </c>
      <c r="R8" s="237" t="s">
        <v>265</v>
      </c>
      <c r="S8" s="237" t="s">
        <v>532</v>
      </c>
      <c r="T8" s="237" t="s">
        <v>265</v>
      </c>
      <c r="U8" s="237" t="s">
        <v>532</v>
      </c>
      <c r="V8" s="237" t="s">
        <v>265</v>
      </c>
      <c r="W8" s="423" t="s">
        <v>416</v>
      </c>
      <c r="X8" s="449" t="s">
        <v>272</v>
      </c>
      <c r="Y8" s="449" t="s">
        <v>273</v>
      </c>
      <c r="Z8" s="449" t="s">
        <v>274</v>
      </c>
      <c r="AA8" s="449" t="s">
        <v>275</v>
      </c>
      <c r="AB8" s="450" t="s">
        <v>259</v>
      </c>
      <c r="AC8" s="377" t="s">
        <v>393</v>
      </c>
      <c r="AD8" s="377" t="s">
        <v>394</v>
      </c>
      <c r="AE8" s="347" t="s">
        <v>392</v>
      </c>
      <c r="AF8" s="377" t="s">
        <v>533</v>
      </c>
      <c r="AG8" s="347" t="s">
        <v>395</v>
      </c>
      <c r="AH8" s="347" t="s">
        <v>276</v>
      </c>
      <c r="AI8" s="377" t="s">
        <v>396</v>
      </c>
      <c r="AJ8" s="349" t="s">
        <v>566</v>
      </c>
      <c r="AK8" s="349" t="s">
        <v>128</v>
      </c>
      <c r="AL8" s="379" t="s">
        <v>143</v>
      </c>
      <c r="AM8" s="349" t="s">
        <v>138</v>
      </c>
      <c r="AN8" s="379" t="s">
        <v>144</v>
      </c>
    </row>
    <row r="9" spans="1:40" ht="12.75">
      <c r="A9" s="85"/>
      <c r="B9" s="83"/>
      <c r="C9" s="83"/>
      <c r="D9" s="83"/>
      <c r="E9" s="83"/>
      <c r="F9" s="83"/>
      <c r="G9" s="83"/>
      <c r="H9" s="83"/>
      <c r="I9" s="83"/>
      <c r="J9" s="83"/>
      <c r="K9" s="83"/>
      <c r="L9" s="250"/>
      <c r="M9" s="83"/>
      <c r="N9" s="83"/>
      <c r="O9" s="83"/>
      <c r="P9" s="83"/>
      <c r="Q9" s="83"/>
      <c r="R9" s="83"/>
      <c r="S9" s="83"/>
      <c r="T9" s="83"/>
      <c r="U9" s="83"/>
      <c r="V9" s="83"/>
      <c r="W9" s="219"/>
      <c r="X9" s="170"/>
      <c r="Y9" s="170"/>
      <c r="Z9" s="170"/>
      <c r="AA9" s="170"/>
      <c r="AB9" s="170"/>
      <c r="AC9" s="221"/>
      <c r="AD9" s="165"/>
      <c r="AE9" s="91"/>
      <c r="AF9" s="165"/>
      <c r="AG9" s="165"/>
      <c r="AH9" s="165"/>
      <c r="AI9" s="165"/>
      <c r="AJ9" s="47"/>
      <c r="AK9" s="320"/>
      <c r="AL9" s="5"/>
      <c r="AM9" s="170"/>
      <c r="AN9" s="170"/>
    </row>
    <row r="10" spans="1:40" s="26" customFormat="1" ht="12.75">
      <c r="A10" s="9" t="s">
        <v>267</v>
      </c>
      <c r="B10" s="9">
        <f>SUM(B12:B30)</f>
        <v>36988</v>
      </c>
      <c r="C10" s="9">
        <f aca="true" t="shared" si="0" ref="C10:K10">SUM(C12:C30)</f>
        <v>18545</v>
      </c>
      <c r="D10" s="9">
        <f t="shared" si="0"/>
        <v>29404</v>
      </c>
      <c r="E10" s="9">
        <f t="shared" si="0"/>
        <v>14973</v>
      </c>
      <c r="F10" s="9">
        <f t="shared" si="0"/>
        <v>22432</v>
      </c>
      <c r="G10" s="9">
        <f t="shared" si="0"/>
        <v>11504</v>
      </c>
      <c r="H10" s="9">
        <f t="shared" si="0"/>
        <v>23788</v>
      </c>
      <c r="I10" s="9">
        <f t="shared" si="0"/>
        <v>12490</v>
      </c>
      <c r="J10" s="9">
        <f t="shared" si="0"/>
        <v>112612</v>
      </c>
      <c r="K10" s="9">
        <f t="shared" si="0"/>
        <v>57512</v>
      </c>
      <c r="L10" s="251" t="s">
        <v>267</v>
      </c>
      <c r="M10" s="9">
        <f>SUM(M12:M30)</f>
        <v>2765</v>
      </c>
      <c r="N10" s="9">
        <f aca="true" t="shared" si="1" ref="N10:AN10">SUM(N12:N30)</f>
        <v>1226</v>
      </c>
      <c r="O10" s="9">
        <f t="shared" si="1"/>
        <v>1382</v>
      </c>
      <c r="P10" s="9">
        <f t="shared" si="1"/>
        <v>655</v>
      </c>
      <c r="Q10" s="9">
        <f t="shared" si="1"/>
        <v>1480</v>
      </c>
      <c r="R10" s="9">
        <f t="shared" si="1"/>
        <v>761</v>
      </c>
      <c r="S10" s="9">
        <f t="shared" si="1"/>
        <v>2853</v>
      </c>
      <c r="T10" s="9">
        <f t="shared" si="1"/>
        <v>1513</v>
      </c>
      <c r="U10" s="9">
        <f t="shared" si="1"/>
        <v>8480</v>
      </c>
      <c r="V10" s="9">
        <f t="shared" si="1"/>
        <v>4155</v>
      </c>
      <c r="W10" s="251" t="s">
        <v>267</v>
      </c>
      <c r="X10" s="9">
        <f t="shared" si="1"/>
        <v>874</v>
      </c>
      <c r="Y10" s="9">
        <f t="shared" si="1"/>
        <v>778</v>
      </c>
      <c r="Z10" s="9">
        <f t="shared" si="1"/>
        <v>682</v>
      </c>
      <c r="AA10" s="9">
        <f t="shared" si="1"/>
        <v>675</v>
      </c>
      <c r="AB10" s="9">
        <f t="shared" si="1"/>
        <v>3009</v>
      </c>
      <c r="AC10" s="9">
        <f>SUM(AC12:AC30)</f>
        <v>2794</v>
      </c>
      <c r="AD10" s="9">
        <f>SUM(AD12:AD30)</f>
        <v>237</v>
      </c>
      <c r="AE10" s="9">
        <f>SUM(AE12:AE30)</f>
        <v>3031</v>
      </c>
      <c r="AF10" s="9">
        <f t="shared" si="1"/>
        <v>0</v>
      </c>
      <c r="AG10" s="9">
        <f t="shared" si="1"/>
        <v>0</v>
      </c>
      <c r="AH10" s="9">
        <f t="shared" si="1"/>
        <v>0</v>
      </c>
      <c r="AI10" s="9">
        <f t="shared" si="1"/>
        <v>0</v>
      </c>
      <c r="AJ10" s="9">
        <f t="shared" si="1"/>
        <v>6235</v>
      </c>
      <c r="AK10" s="9">
        <f t="shared" si="1"/>
        <v>799</v>
      </c>
      <c r="AL10" s="9">
        <f t="shared" si="1"/>
        <v>619</v>
      </c>
      <c r="AM10" s="9">
        <f t="shared" si="1"/>
        <v>598</v>
      </c>
      <c r="AN10" s="9">
        <f t="shared" si="1"/>
        <v>21</v>
      </c>
    </row>
    <row r="11" spans="1:40" ht="12.7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250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250"/>
      <c r="X11" s="85"/>
      <c r="Y11" s="85"/>
      <c r="Z11" s="85"/>
      <c r="AA11" s="85"/>
      <c r="AB11" s="85"/>
      <c r="AC11" s="85"/>
      <c r="AD11" s="85"/>
      <c r="AE11" s="85"/>
      <c r="AF11" s="85"/>
      <c r="AG11" s="9"/>
      <c r="AH11" s="85"/>
      <c r="AI11" s="85"/>
      <c r="AJ11" s="85"/>
      <c r="AK11" s="85"/>
      <c r="AL11" s="166"/>
      <c r="AM11" s="89"/>
      <c r="AN11" s="89"/>
    </row>
    <row r="12" spans="1:40" ht="15" customHeight="1">
      <c r="A12" s="85" t="s">
        <v>84</v>
      </c>
      <c r="B12" s="85">
        <v>897</v>
      </c>
      <c r="C12" s="85">
        <v>449</v>
      </c>
      <c r="D12" s="85">
        <v>476</v>
      </c>
      <c r="E12" s="85">
        <v>264</v>
      </c>
      <c r="F12" s="85">
        <v>374</v>
      </c>
      <c r="G12" s="85">
        <v>222</v>
      </c>
      <c r="H12" s="85">
        <v>357</v>
      </c>
      <c r="I12" s="85">
        <v>193</v>
      </c>
      <c r="J12" s="86">
        <f>B12+D12+F12+H12</f>
        <v>2104</v>
      </c>
      <c r="K12" s="86">
        <f>+C12++E12+G12+I12</f>
        <v>1128</v>
      </c>
      <c r="L12" s="250" t="s">
        <v>84</v>
      </c>
      <c r="M12" s="85">
        <v>105</v>
      </c>
      <c r="N12" s="85">
        <v>45</v>
      </c>
      <c r="O12" s="85">
        <v>31</v>
      </c>
      <c r="P12" s="85">
        <v>15</v>
      </c>
      <c r="Q12" s="85">
        <v>30</v>
      </c>
      <c r="R12" s="85">
        <v>18</v>
      </c>
      <c r="S12" s="85">
        <v>48</v>
      </c>
      <c r="T12" s="85">
        <v>24</v>
      </c>
      <c r="U12" s="86">
        <f>M12+O12+Q12+S12</f>
        <v>214</v>
      </c>
      <c r="V12" s="86">
        <f>+N12++P12+R12+T12</f>
        <v>102</v>
      </c>
      <c r="W12" s="333" t="s">
        <v>84</v>
      </c>
      <c r="X12" s="85">
        <v>20</v>
      </c>
      <c r="Y12" s="85">
        <v>15</v>
      </c>
      <c r="Z12" s="85">
        <v>13</v>
      </c>
      <c r="AA12" s="85">
        <v>14</v>
      </c>
      <c r="AB12" s="85">
        <f aca="true" t="shared" si="2" ref="AB12:AB30">SUM(X12:AA12)</f>
        <v>62</v>
      </c>
      <c r="AC12" s="85">
        <v>55</v>
      </c>
      <c r="AD12" s="85">
        <v>4</v>
      </c>
      <c r="AE12" s="85">
        <f aca="true" t="shared" si="3" ref="AE12:AE30">AC12+AD12</f>
        <v>59</v>
      </c>
      <c r="AF12" s="85"/>
      <c r="AG12" s="85"/>
      <c r="AH12" s="85"/>
      <c r="AI12" s="85"/>
      <c r="AJ12" s="85">
        <v>112</v>
      </c>
      <c r="AK12" s="85">
        <v>14</v>
      </c>
      <c r="AL12" s="85">
        <f>AM12+AN12</f>
        <v>13</v>
      </c>
      <c r="AM12" s="89">
        <v>12</v>
      </c>
      <c r="AN12" s="89">
        <v>1</v>
      </c>
    </row>
    <row r="13" spans="1:40" ht="15" customHeight="1">
      <c r="A13" s="85" t="s">
        <v>85</v>
      </c>
      <c r="B13" s="85">
        <v>2895</v>
      </c>
      <c r="C13" s="85">
        <v>1475</v>
      </c>
      <c r="D13" s="85">
        <v>2220</v>
      </c>
      <c r="E13" s="85">
        <v>1079</v>
      </c>
      <c r="F13" s="85">
        <v>1697</v>
      </c>
      <c r="G13" s="85">
        <v>826</v>
      </c>
      <c r="H13" s="85">
        <v>1850</v>
      </c>
      <c r="I13" s="85">
        <v>1006</v>
      </c>
      <c r="J13" s="86">
        <f>B13+D13+F13+H13</f>
        <v>8662</v>
      </c>
      <c r="K13" s="86">
        <f>+C13++E13+G13+I13</f>
        <v>4386</v>
      </c>
      <c r="L13" s="250" t="s">
        <v>85</v>
      </c>
      <c r="M13" s="85">
        <v>146</v>
      </c>
      <c r="N13" s="85">
        <v>67</v>
      </c>
      <c r="O13" s="85">
        <v>73</v>
      </c>
      <c r="P13" s="85">
        <v>26</v>
      </c>
      <c r="Q13" s="85">
        <v>89</v>
      </c>
      <c r="R13" s="85">
        <v>44</v>
      </c>
      <c r="S13" s="85">
        <v>226</v>
      </c>
      <c r="T13" s="85">
        <v>124</v>
      </c>
      <c r="U13" s="86">
        <f>M13+O13+Q13+S13</f>
        <v>534</v>
      </c>
      <c r="V13" s="86">
        <f>+N13++P13+R13+T13</f>
        <v>261</v>
      </c>
      <c r="W13" s="333" t="s">
        <v>85</v>
      </c>
      <c r="X13" s="85">
        <v>82</v>
      </c>
      <c r="Y13" s="85">
        <v>73</v>
      </c>
      <c r="Z13" s="85">
        <v>67</v>
      </c>
      <c r="AA13" s="85">
        <v>63</v>
      </c>
      <c r="AB13" s="85">
        <f t="shared" si="2"/>
        <v>285</v>
      </c>
      <c r="AC13" s="85">
        <v>278</v>
      </c>
      <c r="AD13" s="85">
        <v>12</v>
      </c>
      <c r="AE13" s="85">
        <f t="shared" si="3"/>
        <v>290</v>
      </c>
      <c r="AF13" s="85"/>
      <c r="AG13" s="85"/>
      <c r="AH13" s="85"/>
      <c r="AI13" s="85"/>
      <c r="AJ13" s="85">
        <v>556</v>
      </c>
      <c r="AK13" s="85">
        <v>59</v>
      </c>
      <c r="AL13" s="85">
        <f aca="true" t="shared" si="4" ref="AL13:AL30">AM13+AN13</f>
        <v>77</v>
      </c>
      <c r="AM13" s="89">
        <v>69</v>
      </c>
      <c r="AN13" s="89">
        <v>8</v>
      </c>
    </row>
    <row r="14" spans="1:40" ht="15" customHeight="1">
      <c r="A14" s="85" t="s">
        <v>86</v>
      </c>
      <c r="B14" s="85">
        <v>889</v>
      </c>
      <c r="C14" s="85">
        <v>436</v>
      </c>
      <c r="D14" s="85">
        <v>641</v>
      </c>
      <c r="E14" s="85">
        <v>369</v>
      </c>
      <c r="F14" s="85">
        <v>491</v>
      </c>
      <c r="G14" s="85">
        <v>243</v>
      </c>
      <c r="H14" s="85">
        <v>493</v>
      </c>
      <c r="I14" s="85">
        <v>261</v>
      </c>
      <c r="J14" s="86">
        <f>B14+D14+F14+H14</f>
        <v>2514</v>
      </c>
      <c r="K14" s="86">
        <f>+C14++E14+G14+I14</f>
        <v>1309</v>
      </c>
      <c r="L14" s="250" t="s">
        <v>86</v>
      </c>
      <c r="M14" s="85">
        <v>64</v>
      </c>
      <c r="N14" s="85">
        <v>30</v>
      </c>
      <c r="O14" s="85">
        <v>37</v>
      </c>
      <c r="P14" s="85">
        <v>23</v>
      </c>
      <c r="Q14" s="85">
        <v>44</v>
      </c>
      <c r="R14" s="85">
        <v>29</v>
      </c>
      <c r="S14" s="85">
        <v>83</v>
      </c>
      <c r="T14" s="85">
        <v>41</v>
      </c>
      <c r="U14" s="86">
        <f>M14+O14+Q14+S14</f>
        <v>228</v>
      </c>
      <c r="V14" s="86">
        <f>+N14++P14+R14+T14</f>
        <v>123</v>
      </c>
      <c r="W14" s="333" t="s">
        <v>86</v>
      </c>
      <c r="X14" s="85">
        <v>24</v>
      </c>
      <c r="Y14" s="85">
        <v>20</v>
      </c>
      <c r="Z14" s="85">
        <v>18</v>
      </c>
      <c r="AA14" s="85">
        <v>18</v>
      </c>
      <c r="AB14" s="85">
        <f t="shared" si="2"/>
        <v>80</v>
      </c>
      <c r="AC14" s="85">
        <v>76</v>
      </c>
      <c r="AD14" s="85">
        <v>5</v>
      </c>
      <c r="AE14" s="85">
        <f t="shared" si="3"/>
        <v>81</v>
      </c>
      <c r="AF14" s="85"/>
      <c r="AG14" s="85"/>
      <c r="AH14" s="85"/>
      <c r="AI14" s="85"/>
      <c r="AJ14" s="85">
        <v>99</v>
      </c>
      <c r="AK14" s="85">
        <v>3</v>
      </c>
      <c r="AL14" s="85">
        <f t="shared" si="4"/>
        <v>18</v>
      </c>
      <c r="AM14" s="89">
        <v>18</v>
      </c>
      <c r="AN14" s="89"/>
    </row>
    <row r="15" spans="1:40" ht="15" customHeight="1">
      <c r="A15" s="85" t="s">
        <v>87</v>
      </c>
      <c r="B15" s="85">
        <v>521</v>
      </c>
      <c r="C15" s="85">
        <v>283</v>
      </c>
      <c r="D15" s="85">
        <v>369</v>
      </c>
      <c r="E15" s="85">
        <v>191</v>
      </c>
      <c r="F15" s="85">
        <v>301</v>
      </c>
      <c r="G15" s="85">
        <v>170</v>
      </c>
      <c r="H15" s="85">
        <v>223</v>
      </c>
      <c r="I15" s="85">
        <v>129</v>
      </c>
      <c r="J15" s="86">
        <f aca="true" t="shared" si="5" ref="J15:J30">B15+D15+F15+H15</f>
        <v>1414</v>
      </c>
      <c r="K15" s="86">
        <f aca="true" t="shared" si="6" ref="K15:K30">+C15++E15+G15+I15</f>
        <v>773</v>
      </c>
      <c r="L15" s="250" t="s">
        <v>87</v>
      </c>
      <c r="M15" s="85">
        <v>52</v>
      </c>
      <c r="N15" s="85">
        <v>23</v>
      </c>
      <c r="O15" s="85">
        <v>38</v>
      </c>
      <c r="P15" s="85">
        <v>20</v>
      </c>
      <c r="Q15" s="85">
        <v>37</v>
      </c>
      <c r="R15" s="85">
        <v>25</v>
      </c>
      <c r="S15" s="85">
        <v>20</v>
      </c>
      <c r="T15" s="85">
        <v>13</v>
      </c>
      <c r="U15" s="86">
        <f aca="true" t="shared" si="7" ref="U15:U30">M15+O15+Q15+S15</f>
        <v>147</v>
      </c>
      <c r="V15" s="86">
        <f aca="true" t="shared" si="8" ref="V15:V30">+N15++P15+R15+T15</f>
        <v>81</v>
      </c>
      <c r="W15" s="250" t="s">
        <v>87</v>
      </c>
      <c r="X15" s="85">
        <v>11</v>
      </c>
      <c r="Y15" s="85">
        <v>11</v>
      </c>
      <c r="Z15" s="85">
        <v>10</v>
      </c>
      <c r="AA15" s="85">
        <v>8</v>
      </c>
      <c r="AB15" s="85">
        <f t="shared" si="2"/>
        <v>40</v>
      </c>
      <c r="AC15" s="85">
        <v>36</v>
      </c>
      <c r="AD15" s="85">
        <v>7</v>
      </c>
      <c r="AE15" s="85">
        <f t="shared" si="3"/>
        <v>43</v>
      </c>
      <c r="AF15" s="85"/>
      <c r="AG15" s="85"/>
      <c r="AH15" s="85"/>
      <c r="AI15" s="85"/>
      <c r="AJ15" s="85">
        <v>56</v>
      </c>
      <c r="AK15" s="85">
        <v>7</v>
      </c>
      <c r="AL15" s="85">
        <f t="shared" si="4"/>
        <v>9</v>
      </c>
      <c r="AM15" s="89">
        <v>9</v>
      </c>
      <c r="AN15" s="89"/>
    </row>
    <row r="16" spans="1:40" ht="15" customHeight="1">
      <c r="A16" s="85" t="s">
        <v>88</v>
      </c>
      <c r="B16" s="85">
        <v>475</v>
      </c>
      <c r="C16" s="85">
        <v>238</v>
      </c>
      <c r="D16" s="85">
        <v>233</v>
      </c>
      <c r="E16" s="85">
        <v>112</v>
      </c>
      <c r="F16" s="85">
        <v>177</v>
      </c>
      <c r="G16" s="85">
        <v>91</v>
      </c>
      <c r="H16" s="85">
        <v>209</v>
      </c>
      <c r="I16" s="85">
        <v>109</v>
      </c>
      <c r="J16" s="86">
        <f t="shared" si="5"/>
        <v>1094</v>
      </c>
      <c r="K16" s="86">
        <f t="shared" si="6"/>
        <v>550</v>
      </c>
      <c r="L16" s="250" t="s">
        <v>88</v>
      </c>
      <c r="M16" s="85">
        <v>36</v>
      </c>
      <c r="N16" s="85">
        <v>17</v>
      </c>
      <c r="O16" s="85">
        <v>5</v>
      </c>
      <c r="P16" s="85">
        <v>1</v>
      </c>
      <c r="Q16" s="85">
        <v>8</v>
      </c>
      <c r="R16" s="85">
        <v>4</v>
      </c>
      <c r="S16" s="85">
        <v>35</v>
      </c>
      <c r="T16" s="85">
        <v>21</v>
      </c>
      <c r="U16" s="86">
        <f t="shared" si="7"/>
        <v>84</v>
      </c>
      <c r="V16" s="86">
        <f t="shared" si="8"/>
        <v>43</v>
      </c>
      <c r="W16" s="250" t="s">
        <v>88</v>
      </c>
      <c r="X16" s="85">
        <v>12</v>
      </c>
      <c r="Y16" s="85">
        <v>9</v>
      </c>
      <c r="Z16" s="85">
        <v>8</v>
      </c>
      <c r="AA16" s="85">
        <v>8</v>
      </c>
      <c r="AB16" s="85">
        <f t="shared" si="2"/>
        <v>37</v>
      </c>
      <c r="AC16" s="85">
        <v>25</v>
      </c>
      <c r="AD16" s="85">
        <v>11</v>
      </c>
      <c r="AE16" s="85">
        <f t="shared" si="3"/>
        <v>36</v>
      </c>
      <c r="AF16" s="85"/>
      <c r="AG16" s="85"/>
      <c r="AH16" s="85"/>
      <c r="AI16" s="85"/>
      <c r="AJ16" s="85">
        <v>63</v>
      </c>
      <c r="AK16" s="85">
        <v>4</v>
      </c>
      <c r="AL16" s="85">
        <f t="shared" si="4"/>
        <v>8</v>
      </c>
      <c r="AM16" s="89">
        <v>8</v>
      </c>
      <c r="AN16" s="89"/>
    </row>
    <row r="17" spans="1:40" ht="15" customHeight="1">
      <c r="A17" s="85" t="s">
        <v>89</v>
      </c>
      <c r="B17" s="85">
        <v>4964</v>
      </c>
      <c r="C17" s="85">
        <v>2444</v>
      </c>
      <c r="D17" s="85">
        <v>3976</v>
      </c>
      <c r="E17" s="85">
        <v>2015</v>
      </c>
      <c r="F17" s="85">
        <v>3044</v>
      </c>
      <c r="G17" s="85">
        <v>1600</v>
      </c>
      <c r="H17" s="85">
        <v>3156</v>
      </c>
      <c r="I17" s="85">
        <v>1704</v>
      </c>
      <c r="J17" s="86">
        <f t="shared" si="5"/>
        <v>15140</v>
      </c>
      <c r="K17" s="86">
        <f t="shared" si="6"/>
        <v>7763</v>
      </c>
      <c r="L17" s="250" t="s">
        <v>89</v>
      </c>
      <c r="M17" s="85">
        <v>302</v>
      </c>
      <c r="N17" s="85">
        <v>123</v>
      </c>
      <c r="O17" s="85">
        <v>181</v>
      </c>
      <c r="P17" s="85">
        <v>80</v>
      </c>
      <c r="Q17" s="85">
        <v>148</v>
      </c>
      <c r="R17" s="85">
        <v>68</v>
      </c>
      <c r="S17" s="85">
        <v>299</v>
      </c>
      <c r="T17" s="85">
        <v>156</v>
      </c>
      <c r="U17" s="86">
        <f t="shared" si="7"/>
        <v>930</v>
      </c>
      <c r="V17" s="86">
        <f t="shared" si="8"/>
        <v>427</v>
      </c>
      <c r="W17" s="250" t="s">
        <v>89</v>
      </c>
      <c r="X17" s="85">
        <v>124</v>
      </c>
      <c r="Y17" s="85">
        <v>111</v>
      </c>
      <c r="Z17" s="85">
        <v>102</v>
      </c>
      <c r="AA17" s="85">
        <v>92</v>
      </c>
      <c r="AB17" s="85">
        <f t="shared" si="2"/>
        <v>429</v>
      </c>
      <c r="AC17" s="85">
        <v>327</v>
      </c>
      <c r="AD17" s="85">
        <v>94</v>
      </c>
      <c r="AE17" s="85">
        <f t="shared" si="3"/>
        <v>421</v>
      </c>
      <c r="AF17" s="85"/>
      <c r="AG17" s="85"/>
      <c r="AH17" s="85"/>
      <c r="AI17" s="85"/>
      <c r="AJ17" s="85">
        <v>947</v>
      </c>
      <c r="AK17" s="85">
        <v>116</v>
      </c>
      <c r="AL17" s="85">
        <f t="shared" si="4"/>
        <v>91</v>
      </c>
      <c r="AM17" s="89">
        <v>91</v>
      </c>
      <c r="AN17" s="89"/>
    </row>
    <row r="18" spans="1:40" ht="15" customHeight="1">
      <c r="A18" s="85" t="s">
        <v>90</v>
      </c>
      <c r="B18" s="85">
        <v>2838</v>
      </c>
      <c r="C18" s="85">
        <v>1430</v>
      </c>
      <c r="D18" s="85">
        <v>2247</v>
      </c>
      <c r="E18" s="85">
        <v>1126</v>
      </c>
      <c r="F18" s="85">
        <v>1665</v>
      </c>
      <c r="G18" s="85">
        <v>882</v>
      </c>
      <c r="H18" s="85">
        <v>1735</v>
      </c>
      <c r="I18" s="85">
        <v>919</v>
      </c>
      <c r="J18" s="86">
        <f t="shared" si="5"/>
        <v>8485</v>
      </c>
      <c r="K18" s="86">
        <f t="shared" si="6"/>
        <v>4357</v>
      </c>
      <c r="L18" s="250" t="s">
        <v>90</v>
      </c>
      <c r="M18" s="85">
        <v>246</v>
      </c>
      <c r="N18" s="85">
        <v>111</v>
      </c>
      <c r="O18" s="85">
        <v>140</v>
      </c>
      <c r="P18" s="85">
        <v>83</v>
      </c>
      <c r="Q18" s="85">
        <v>129</v>
      </c>
      <c r="R18" s="85">
        <v>65</v>
      </c>
      <c r="S18" s="85">
        <v>276</v>
      </c>
      <c r="T18" s="85">
        <v>145</v>
      </c>
      <c r="U18" s="86">
        <f t="shared" si="7"/>
        <v>791</v>
      </c>
      <c r="V18" s="86">
        <f t="shared" si="8"/>
        <v>404</v>
      </c>
      <c r="W18" s="250" t="s">
        <v>90</v>
      </c>
      <c r="X18" s="85">
        <v>72</v>
      </c>
      <c r="Y18" s="85">
        <v>62</v>
      </c>
      <c r="Z18" s="85">
        <v>54</v>
      </c>
      <c r="AA18" s="85">
        <v>50</v>
      </c>
      <c r="AB18" s="85">
        <f t="shared" si="2"/>
        <v>238</v>
      </c>
      <c r="AC18" s="85">
        <v>223</v>
      </c>
      <c r="AD18" s="85">
        <v>8</v>
      </c>
      <c r="AE18" s="85">
        <f t="shared" si="3"/>
        <v>231</v>
      </c>
      <c r="AF18" s="85"/>
      <c r="AG18" s="85"/>
      <c r="AH18" s="85"/>
      <c r="AI18" s="85"/>
      <c r="AJ18" s="85">
        <v>570</v>
      </c>
      <c r="AK18" s="85">
        <v>68</v>
      </c>
      <c r="AL18" s="85">
        <f t="shared" si="4"/>
        <v>55</v>
      </c>
      <c r="AM18" s="89">
        <v>51</v>
      </c>
      <c r="AN18" s="89">
        <v>4</v>
      </c>
    </row>
    <row r="19" spans="1:40" ht="15" customHeight="1">
      <c r="A19" s="85" t="s">
        <v>91</v>
      </c>
      <c r="B19" s="85">
        <v>12250</v>
      </c>
      <c r="C19" s="85">
        <v>6165</v>
      </c>
      <c r="D19" s="85">
        <v>10951</v>
      </c>
      <c r="E19" s="85">
        <v>5612</v>
      </c>
      <c r="F19" s="85">
        <v>8605</v>
      </c>
      <c r="G19" s="85">
        <v>4325</v>
      </c>
      <c r="H19" s="85">
        <v>9682</v>
      </c>
      <c r="I19" s="85">
        <v>5118</v>
      </c>
      <c r="J19" s="86">
        <f t="shared" si="5"/>
        <v>41488</v>
      </c>
      <c r="K19" s="86">
        <f t="shared" si="6"/>
        <v>21220</v>
      </c>
      <c r="L19" s="250" t="s">
        <v>91</v>
      </c>
      <c r="M19" s="85">
        <v>847</v>
      </c>
      <c r="N19" s="85">
        <v>375</v>
      </c>
      <c r="O19" s="85">
        <v>477</v>
      </c>
      <c r="P19" s="85">
        <v>228</v>
      </c>
      <c r="Q19" s="85">
        <v>434</v>
      </c>
      <c r="R19" s="85">
        <v>206</v>
      </c>
      <c r="S19" s="85">
        <v>896</v>
      </c>
      <c r="T19" s="85">
        <v>468</v>
      </c>
      <c r="U19" s="86">
        <f t="shared" si="7"/>
        <v>2654</v>
      </c>
      <c r="V19" s="86">
        <f t="shared" si="8"/>
        <v>1277</v>
      </c>
      <c r="W19" s="250" t="s">
        <v>91</v>
      </c>
      <c r="X19" s="85">
        <v>289</v>
      </c>
      <c r="Y19" s="85">
        <v>274</v>
      </c>
      <c r="Z19" s="85">
        <v>232</v>
      </c>
      <c r="AA19" s="85">
        <v>252</v>
      </c>
      <c r="AB19" s="85">
        <f t="shared" si="2"/>
        <v>1047</v>
      </c>
      <c r="AC19" s="85">
        <v>1052</v>
      </c>
      <c r="AD19" s="85">
        <v>39</v>
      </c>
      <c r="AE19" s="85">
        <f t="shared" si="3"/>
        <v>1091</v>
      </c>
      <c r="AF19" s="85"/>
      <c r="AG19" s="85"/>
      <c r="AH19" s="85"/>
      <c r="AI19" s="85"/>
      <c r="AJ19" s="85">
        <v>2516</v>
      </c>
      <c r="AK19" s="85">
        <v>430</v>
      </c>
      <c r="AL19" s="85">
        <f t="shared" si="4"/>
        <v>186</v>
      </c>
      <c r="AM19" s="89">
        <v>184</v>
      </c>
      <c r="AN19" s="89">
        <v>2</v>
      </c>
    </row>
    <row r="20" spans="1:40" ht="15" customHeight="1">
      <c r="A20" s="85" t="s">
        <v>92</v>
      </c>
      <c r="B20" s="85">
        <v>971</v>
      </c>
      <c r="C20" s="85">
        <v>486</v>
      </c>
      <c r="D20" s="85">
        <v>792</v>
      </c>
      <c r="E20" s="85">
        <v>404</v>
      </c>
      <c r="F20" s="85">
        <v>519</v>
      </c>
      <c r="G20" s="85">
        <v>266</v>
      </c>
      <c r="H20" s="85">
        <v>504</v>
      </c>
      <c r="I20" s="85">
        <v>240</v>
      </c>
      <c r="J20" s="86">
        <f t="shared" si="5"/>
        <v>2786</v>
      </c>
      <c r="K20" s="86">
        <f t="shared" si="6"/>
        <v>1396</v>
      </c>
      <c r="L20" s="250" t="s">
        <v>92</v>
      </c>
      <c r="M20" s="85">
        <v>112</v>
      </c>
      <c r="N20" s="85">
        <v>52</v>
      </c>
      <c r="O20" s="85">
        <v>57</v>
      </c>
      <c r="P20" s="85">
        <v>19</v>
      </c>
      <c r="Q20" s="85">
        <v>82</v>
      </c>
      <c r="R20" s="85">
        <v>39</v>
      </c>
      <c r="S20" s="85">
        <v>96</v>
      </c>
      <c r="T20" s="85">
        <v>48</v>
      </c>
      <c r="U20" s="86">
        <f t="shared" si="7"/>
        <v>347</v>
      </c>
      <c r="V20" s="86">
        <f t="shared" si="8"/>
        <v>158</v>
      </c>
      <c r="W20" s="250" t="s">
        <v>92</v>
      </c>
      <c r="X20" s="85">
        <v>21</v>
      </c>
      <c r="Y20" s="85">
        <v>17</v>
      </c>
      <c r="Z20" s="85">
        <v>16</v>
      </c>
      <c r="AA20" s="85">
        <v>16</v>
      </c>
      <c r="AB20" s="85">
        <f t="shared" si="2"/>
        <v>70</v>
      </c>
      <c r="AC20" s="85">
        <v>67</v>
      </c>
      <c r="AD20" s="85">
        <v>1</v>
      </c>
      <c r="AE20" s="85">
        <f t="shared" si="3"/>
        <v>68</v>
      </c>
      <c r="AF20" s="85"/>
      <c r="AG20" s="85"/>
      <c r="AH20" s="85"/>
      <c r="AI20" s="85"/>
      <c r="AJ20" s="85">
        <v>88</v>
      </c>
      <c r="AK20" s="85">
        <v>7</v>
      </c>
      <c r="AL20" s="85">
        <f t="shared" si="4"/>
        <v>13</v>
      </c>
      <c r="AM20" s="89">
        <v>13</v>
      </c>
      <c r="AN20" s="89"/>
    </row>
    <row r="21" spans="1:40" ht="15" customHeight="1">
      <c r="A21" s="85" t="s">
        <v>93</v>
      </c>
      <c r="B21" s="85">
        <v>2263</v>
      </c>
      <c r="C21" s="85">
        <v>1143</v>
      </c>
      <c r="D21" s="85">
        <v>1889</v>
      </c>
      <c r="E21" s="85">
        <v>960</v>
      </c>
      <c r="F21" s="85">
        <v>1417</v>
      </c>
      <c r="G21" s="85">
        <v>767</v>
      </c>
      <c r="H21" s="85">
        <v>1502</v>
      </c>
      <c r="I21" s="85">
        <v>754</v>
      </c>
      <c r="J21" s="86">
        <f t="shared" si="5"/>
        <v>7071</v>
      </c>
      <c r="K21" s="86">
        <f t="shared" si="6"/>
        <v>3624</v>
      </c>
      <c r="L21" s="250" t="s">
        <v>93</v>
      </c>
      <c r="M21" s="85">
        <v>170</v>
      </c>
      <c r="N21" s="85">
        <v>78</v>
      </c>
      <c r="O21" s="85">
        <v>80</v>
      </c>
      <c r="P21" s="85">
        <v>36</v>
      </c>
      <c r="Q21" s="85">
        <v>76</v>
      </c>
      <c r="R21" s="85">
        <v>38</v>
      </c>
      <c r="S21" s="85">
        <v>188</v>
      </c>
      <c r="T21" s="85">
        <v>108</v>
      </c>
      <c r="U21" s="86">
        <f t="shared" si="7"/>
        <v>514</v>
      </c>
      <c r="V21" s="86">
        <f t="shared" si="8"/>
        <v>260</v>
      </c>
      <c r="W21" s="250" t="s">
        <v>93</v>
      </c>
      <c r="X21" s="85">
        <v>53</v>
      </c>
      <c r="Y21" s="85">
        <v>46</v>
      </c>
      <c r="Z21" s="85">
        <v>37</v>
      </c>
      <c r="AA21" s="85">
        <v>36</v>
      </c>
      <c r="AB21" s="85">
        <f t="shared" si="2"/>
        <v>172</v>
      </c>
      <c r="AC21" s="85">
        <v>168</v>
      </c>
      <c r="AD21" s="85">
        <v>1</v>
      </c>
      <c r="AE21" s="85">
        <f t="shared" si="3"/>
        <v>169</v>
      </c>
      <c r="AF21" s="85"/>
      <c r="AG21" s="85"/>
      <c r="AH21" s="85"/>
      <c r="AI21" s="85"/>
      <c r="AJ21" s="85">
        <v>328</v>
      </c>
      <c r="AK21" s="85">
        <v>29</v>
      </c>
      <c r="AL21" s="85">
        <f t="shared" si="4"/>
        <v>30</v>
      </c>
      <c r="AM21" s="89">
        <v>30</v>
      </c>
      <c r="AN21" s="89"/>
    </row>
    <row r="22" spans="1:43" ht="15" customHeight="1">
      <c r="A22" s="85" t="s">
        <v>94</v>
      </c>
      <c r="B22" s="85">
        <v>801</v>
      </c>
      <c r="C22" s="85">
        <v>429</v>
      </c>
      <c r="D22" s="85">
        <v>600</v>
      </c>
      <c r="E22" s="85">
        <v>312</v>
      </c>
      <c r="F22" s="85">
        <v>468</v>
      </c>
      <c r="G22" s="85">
        <v>228</v>
      </c>
      <c r="H22" s="85">
        <v>378</v>
      </c>
      <c r="I22" s="85">
        <v>198</v>
      </c>
      <c r="J22" s="86">
        <f t="shared" si="5"/>
        <v>2247</v>
      </c>
      <c r="K22" s="86">
        <f t="shared" si="6"/>
        <v>1167</v>
      </c>
      <c r="L22" s="250" t="s">
        <v>94</v>
      </c>
      <c r="M22" s="85">
        <v>46</v>
      </c>
      <c r="N22" s="85">
        <v>18</v>
      </c>
      <c r="O22" s="85">
        <v>10</v>
      </c>
      <c r="P22" s="85">
        <v>4</v>
      </c>
      <c r="Q22" s="85">
        <v>45</v>
      </c>
      <c r="R22" s="85">
        <v>31</v>
      </c>
      <c r="S22" s="85">
        <v>91</v>
      </c>
      <c r="T22" s="85">
        <v>48</v>
      </c>
      <c r="U22" s="86">
        <f t="shared" si="7"/>
        <v>192</v>
      </c>
      <c r="V22" s="86">
        <f t="shared" si="8"/>
        <v>101</v>
      </c>
      <c r="W22" s="250" t="s">
        <v>94</v>
      </c>
      <c r="X22" s="85">
        <v>17</v>
      </c>
      <c r="Y22" s="85">
        <v>15</v>
      </c>
      <c r="Z22" s="85">
        <v>14</v>
      </c>
      <c r="AA22" s="85">
        <v>13</v>
      </c>
      <c r="AB22" s="85">
        <f t="shared" si="2"/>
        <v>59</v>
      </c>
      <c r="AC22" s="85">
        <v>46</v>
      </c>
      <c r="AD22" s="85">
        <v>13</v>
      </c>
      <c r="AE22" s="85">
        <f t="shared" si="3"/>
        <v>59</v>
      </c>
      <c r="AF22" s="85"/>
      <c r="AG22" s="85"/>
      <c r="AH22" s="85"/>
      <c r="AI22" s="85"/>
      <c r="AJ22" s="85">
        <v>98</v>
      </c>
      <c r="AK22" s="85">
        <v>7</v>
      </c>
      <c r="AL22" s="85">
        <f t="shared" si="4"/>
        <v>17</v>
      </c>
      <c r="AM22" s="85">
        <v>14</v>
      </c>
      <c r="AN22" s="89">
        <v>3</v>
      </c>
      <c r="AQ22" s="160"/>
    </row>
    <row r="23" spans="1:40" ht="15" customHeight="1">
      <c r="A23" s="85" t="s">
        <v>95</v>
      </c>
      <c r="B23" s="85">
        <v>1205</v>
      </c>
      <c r="C23" s="85">
        <v>637</v>
      </c>
      <c r="D23" s="85">
        <v>865</v>
      </c>
      <c r="E23" s="85">
        <v>457</v>
      </c>
      <c r="F23" s="85">
        <v>708</v>
      </c>
      <c r="G23" s="85">
        <v>362</v>
      </c>
      <c r="H23" s="85">
        <v>649</v>
      </c>
      <c r="I23" s="85">
        <v>336</v>
      </c>
      <c r="J23" s="86">
        <f t="shared" si="5"/>
        <v>3427</v>
      </c>
      <c r="K23" s="86">
        <f t="shared" si="6"/>
        <v>1792</v>
      </c>
      <c r="L23" s="250" t="s">
        <v>95</v>
      </c>
      <c r="M23" s="85">
        <v>112</v>
      </c>
      <c r="N23" s="85">
        <v>54</v>
      </c>
      <c r="O23" s="85">
        <v>69</v>
      </c>
      <c r="P23" s="85">
        <v>41</v>
      </c>
      <c r="Q23" s="85">
        <v>85</v>
      </c>
      <c r="R23" s="85">
        <v>42</v>
      </c>
      <c r="S23" s="85">
        <v>104</v>
      </c>
      <c r="T23" s="85">
        <v>56</v>
      </c>
      <c r="U23" s="86">
        <f t="shared" si="7"/>
        <v>370</v>
      </c>
      <c r="V23" s="86">
        <f t="shared" si="8"/>
        <v>193</v>
      </c>
      <c r="W23" s="250" t="s">
        <v>95</v>
      </c>
      <c r="X23" s="85">
        <v>24</v>
      </c>
      <c r="Y23" s="85">
        <v>23</v>
      </c>
      <c r="Z23" s="85">
        <v>21</v>
      </c>
      <c r="AA23" s="85">
        <v>18</v>
      </c>
      <c r="AB23" s="85">
        <f t="shared" si="2"/>
        <v>86</v>
      </c>
      <c r="AC23" s="85">
        <v>79</v>
      </c>
      <c r="AD23" s="85">
        <v>1</v>
      </c>
      <c r="AE23" s="85">
        <f t="shared" si="3"/>
        <v>80</v>
      </c>
      <c r="AF23" s="85"/>
      <c r="AG23" s="85"/>
      <c r="AH23" s="85"/>
      <c r="AI23" s="85"/>
      <c r="AJ23" s="85">
        <v>160</v>
      </c>
      <c r="AK23" s="85">
        <v>18</v>
      </c>
      <c r="AL23" s="85">
        <f t="shared" si="4"/>
        <v>16</v>
      </c>
      <c r="AM23" s="89">
        <v>16</v>
      </c>
      <c r="AN23" s="89"/>
    </row>
    <row r="24" spans="1:40" ht="15" customHeight="1">
      <c r="A24" s="85" t="s">
        <v>96</v>
      </c>
      <c r="B24" s="85">
        <v>1225</v>
      </c>
      <c r="C24" s="85">
        <v>579</v>
      </c>
      <c r="D24" s="85">
        <v>917</v>
      </c>
      <c r="E24" s="85">
        <v>450</v>
      </c>
      <c r="F24" s="85">
        <v>602</v>
      </c>
      <c r="G24" s="85">
        <v>297</v>
      </c>
      <c r="H24" s="85">
        <v>744</v>
      </c>
      <c r="I24" s="85">
        <v>350</v>
      </c>
      <c r="J24" s="86">
        <f t="shared" si="5"/>
        <v>3488</v>
      </c>
      <c r="K24" s="86">
        <f t="shared" si="6"/>
        <v>1676</v>
      </c>
      <c r="L24" s="250" t="s">
        <v>96</v>
      </c>
      <c r="M24" s="85">
        <v>86</v>
      </c>
      <c r="N24" s="85">
        <v>44</v>
      </c>
      <c r="O24" s="85">
        <v>29</v>
      </c>
      <c r="P24" s="85">
        <v>14</v>
      </c>
      <c r="Q24" s="85">
        <v>39</v>
      </c>
      <c r="R24" s="85">
        <v>22</v>
      </c>
      <c r="S24" s="85">
        <v>132</v>
      </c>
      <c r="T24" s="85">
        <v>70</v>
      </c>
      <c r="U24" s="86">
        <f t="shared" si="7"/>
        <v>286</v>
      </c>
      <c r="V24" s="86">
        <f t="shared" si="8"/>
        <v>150</v>
      </c>
      <c r="W24" s="250" t="s">
        <v>96</v>
      </c>
      <c r="X24" s="85">
        <v>26</v>
      </c>
      <c r="Y24" s="85">
        <v>22</v>
      </c>
      <c r="Z24" s="85">
        <v>18</v>
      </c>
      <c r="AA24" s="85">
        <v>20</v>
      </c>
      <c r="AB24" s="85">
        <f t="shared" si="2"/>
        <v>86</v>
      </c>
      <c r="AC24" s="85">
        <v>77</v>
      </c>
      <c r="AD24" s="85">
        <v>8</v>
      </c>
      <c r="AE24" s="85">
        <f t="shared" si="3"/>
        <v>85</v>
      </c>
      <c r="AF24" s="85"/>
      <c r="AG24" s="85"/>
      <c r="AH24" s="85"/>
      <c r="AI24" s="85"/>
      <c r="AJ24" s="85">
        <v>133</v>
      </c>
      <c r="AK24" s="85">
        <v>3</v>
      </c>
      <c r="AL24" s="85">
        <f t="shared" si="4"/>
        <v>16</v>
      </c>
      <c r="AM24" s="89">
        <v>16</v>
      </c>
      <c r="AN24" s="89"/>
    </row>
    <row r="25" spans="1:40" ht="15" customHeight="1">
      <c r="A25" s="85" t="s">
        <v>97</v>
      </c>
      <c r="B25" s="85">
        <v>1001</v>
      </c>
      <c r="C25" s="85">
        <v>505</v>
      </c>
      <c r="D25" s="85">
        <v>696</v>
      </c>
      <c r="E25" s="85">
        <v>356</v>
      </c>
      <c r="F25" s="85">
        <v>507</v>
      </c>
      <c r="G25" s="85">
        <v>264</v>
      </c>
      <c r="H25" s="85">
        <v>504</v>
      </c>
      <c r="I25" s="85">
        <v>266</v>
      </c>
      <c r="J25" s="86">
        <f t="shared" si="5"/>
        <v>2708</v>
      </c>
      <c r="K25" s="86">
        <f t="shared" si="6"/>
        <v>1391</v>
      </c>
      <c r="L25" s="250" t="s">
        <v>97</v>
      </c>
      <c r="M25" s="85">
        <v>133</v>
      </c>
      <c r="N25" s="85">
        <v>52</v>
      </c>
      <c r="O25" s="85">
        <v>32</v>
      </c>
      <c r="P25" s="85">
        <v>13</v>
      </c>
      <c r="Q25" s="85">
        <v>61</v>
      </c>
      <c r="R25" s="85">
        <v>43</v>
      </c>
      <c r="S25" s="85">
        <v>53</v>
      </c>
      <c r="T25" s="85">
        <v>31</v>
      </c>
      <c r="U25" s="86">
        <f t="shared" si="7"/>
        <v>279</v>
      </c>
      <c r="V25" s="86">
        <f t="shared" si="8"/>
        <v>139</v>
      </c>
      <c r="W25" s="250" t="s">
        <v>97</v>
      </c>
      <c r="X25" s="85">
        <v>18</v>
      </c>
      <c r="Y25" s="85">
        <v>14</v>
      </c>
      <c r="Z25" s="85">
        <v>13</v>
      </c>
      <c r="AA25" s="85">
        <v>13</v>
      </c>
      <c r="AB25" s="85">
        <f t="shared" si="2"/>
        <v>58</v>
      </c>
      <c r="AC25" s="85">
        <v>50</v>
      </c>
      <c r="AD25" s="85">
        <v>7</v>
      </c>
      <c r="AE25" s="85">
        <f t="shared" si="3"/>
        <v>57</v>
      </c>
      <c r="AF25" s="85"/>
      <c r="AG25" s="85"/>
      <c r="AH25" s="85"/>
      <c r="AI25" s="85"/>
      <c r="AJ25" s="85">
        <v>84</v>
      </c>
      <c r="AK25" s="85">
        <v>7</v>
      </c>
      <c r="AL25" s="85">
        <f t="shared" si="4"/>
        <v>12</v>
      </c>
      <c r="AM25" s="89">
        <v>12</v>
      </c>
      <c r="AN25" s="89"/>
    </row>
    <row r="26" spans="1:40" ht="15" customHeight="1">
      <c r="A26" s="85" t="s">
        <v>98</v>
      </c>
      <c r="B26" s="85">
        <v>287</v>
      </c>
      <c r="C26" s="85">
        <v>128</v>
      </c>
      <c r="D26" s="85">
        <v>157</v>
      </c>
      <c r="E26" s="85">
        <v>78</v>
      </c>
      <c r="F26" s="85">
        <v>93</v>
      </c>
      <c r="G26" s="85">
        <v>55</v>
      </c>
      <c r="H26" s="85">
        <v>91</v>
      </c>
      <c r="I26" s="85">
        <v>47</v>
      </c>
      <c r="J26" s="86">
        <f t="shared" si="5"/>
        <v>628</v>
      </c>
      <c r="K26" s="86">
        <f t="shared" si="6"/>
        <v>308</v>
      </c>
      <c r="L26" s="250" t="s">
        <v>98</v>
      </c>
      <c r="M26" s="85">
        <v>17</v>
      </c>
      <c r="N26" s="85">
        <v>2</v>
      </c>
      <c r="O26" s="85">
        <v>10</v>
      </c>
      <c r="P26" s="85">
        <v>6</v>
      </c>
      <c r="Q26" s="85">
        <v>13</v>
      </c>
      <c r="R26" s="85">
        <v>5</v>
      </c>
      <c r="S26" s="85">
        <v>17</v>
      </c>
      <c r="T26" s="85">
        <v>12</v>
      </c>
      <c r="U26" s="86">
        <f t="shared" si="7"/>
        <v>57</v>
      </c>
      <c r="V26" s="86">
        <f t="shared" si="8"/>
        <v>25</v>
      </c>
      <c r="W26" s="250" t="s">
        <v>98</v>
      </c>
      <c r="X26" s="85">
        <v>6</v>
      </c>
      <c r="Y26" s="85">
        <v>5</v>
      </c>
      <c r="Z26" s="85">
        <v>5</v>
      </c>
      <c r="AA26" s="85">
        <v>5</v>
      </c>
      <c r="AB26" s="85">
        <f t="shared" si="2"/>
        <v>21</v>
      </c>
      <c r="AC26" s="85">
        <v>17</v>
      </c>
      <c r="AD26" s="85">
        <v>3</v>
      </c>
      <c r="AE26" s="85">
        <f t="shared" si="3"/>
        <v>20</v>
      </c>
      <c r="AF26" s="85"/>
      <c r="AG26" s="85"/>
      <c r="AH26" s="85"/>
      <c r="AI26" s="85"/>
      <c r="AJ26" s="85">
        <v>25</v>
      </c>
      <c r="AK26" s="85">
        <v>2</v>
      </c>
      <c r="AL26" s="85">
        <f t="shared" si="4"/>
        <v>5</v>
      </c>
      <c r="AM26" s="89">
        <v>5</v>
      </c>
      <c r="AN26" s="89"/>
    </row>
    <row r="27" spans="1:40" ht="15" customHeight="1">
      <c r="A27" s="85" t="s">
        <v>99</v>
      </c>
      <c r="B27" s="85">
        <v>706</v>
      </c>
      <c r="C27" s="85">
        <v>342</v>
      </c>
      <c r="D27" s="85">
        <v>534</v>
      </c>
      <c r="E27" s="85">
        <v>275</v>
      </c>
      <c r="F27" s="85">
        <v>427</v>
      </c>
      <c r="G27" s="85">
        <v>221</v>
      </c>
      <c r="H27" s="85">
        <v>374</v>
      </c>
      <c r="I27" s="85">
        <v>199</v>
      </c>
      <c r="J27" s="86">
        <f t="shared" si="5"/>
        <v>2041</v>
      </c>
      <c r="K27" s="86">
        <f t="shared" si="6"/>
        <v>1037</v>
      </c>
      <c r="L27" s="250" t="s">
        <v>99</v>
      </c>
      <c r="M27" s="85">
        <v>70</v>
      </c>
      <c r="N27" s="85">
        <v>36</v>
      </c>
      <c r="O27" s="85">
        <v>35</v>
      </c>
      <c r="P27" s="85">
        <v>10</v>
      </c>
      <c r="Q27" s="85">
        <v>46</v>
      </c>
      <c r="R27" s="85">
        <v>24</v>
      </c>
      <c r="S27" s="85">
        <v>46</v>
      </c>
      <c r="T27" s="85">
        <v>27</v>
      </c>
      <c r="U27" s="86">
        <f t="shared" si="7"/>
        <v>197</v>
      </c>
      <c r="V27" s="86">
        <f t="shared" si="8"/>
        <v>97</v>
      </c>
      <c r="W27" s="250" t="s">
        <v>99</v>
      </c>
      <c r="X27" s="85">
        <v>19</v>
      </c>
      <c r="Y27" s="85">
        <v>16</v>
      </c>
      <c r="Z27" s="85">
        <v>15</v>
      </c>
      <c r="AA27" s="85">
        <v>13</v>
      </c>
      <c r="AB27" s="85">
        <f t="shared" si="2"/>
        <v>63</v>
      </c>
      <c r="AC27" s="85">
        <v>64</v>
      </c>
      <c r="AD27" s="85">
        <v>5</v>
      </c>
      <c r="AE27" s="85">
        <f t="shared" si="3"/>
        <v>69</v>
      </c>
      <c r="AF27" s="85"/>
      <c r="AG27" s="85"/>
      <c r="AH27" s="85"/>
      <c r="AI27" s="85"/>
      <c r="AJ27" s="85">
        <v>104</v>
      </c>
      <c r="AK27" s="85">
        <v>6</v>
      </c>
      <c r="AL27" s="85">
        <f t="shared" si="4"/>
        <v>16</v>
      </c>
      <c r="AM27" s="89">
        <v>15</v>
      </c>
      <c r="AN27" s="89">
        <v>1</v>
      </c>
    </row>
    <row r="28" spans="1:40" ht="15" customHeight="1">
      <c r="A28" s="85" t="s">
        <v>100</v>
      </c>
      <c r="B28" s="85">
        <v>956</v>
      </c>
      <c r="C28" s="85">
        <v>495</v>
      </c>
      <c r="D28" s="85">
        <v>624</v>
      </c>
      <c r="E28" s="85">
        <v>317</v>
      </c>
      <c r="F28" s="85">
        <v>480</v>
      </c>
      <c r="G28" s="85">
        <v>253</v>
      </c>
      <c r="H28" s="85">
        <v>480</v>
      </c>
      <c r="I28" s="85">
        <v>232</v>
      </c>
      <c r="J28" s="86">
        <f t="shared" si="5"/>
        <v>2540</v>
      </c>
      <c r="K28" s="86">
        <f t="shared" si="6"/>
        <v>1297</v>
      </c>
      <c r="L28" s="250" t="s">
        <v>100</v>
      </c>
      <c r="M28" s="85">
        <v>96</v>
      </c>
      <c r="N28" s="85">
        <v>49</v>
      </c>
      <c r="O28" s="85">
        <v>27</v>
      </c>
      <c r="P28" s="85">
        <v>13</v>
      </c>
      <c r="Q28" s="85">
        <v>39</v>
      </c>
      <c r="R28" s="85">
        <v>18</v>
      </c>
      <c r="S28" s="85">
        <v>71</v>
      </c>
      <c r="T28" s="85">
        <v>33</v>
      </c>
      <c r="U28" s="86">
        <f t="shared" si="7"/>
        <v>233</v>
      </c>
      <c r="V28" s="86">
        <f t="shared" si="8"/>
        <v>113</v>
      </c>
      <c r="W28" s="250" t="s">
        <v>100</v>
      </c>
      <c r="X28" s="85">
        <v>19</v>
      </c>
      <c r="Y28" s="85">
        <v>14</v>
      </c>
      <c r="Z28" s="85">
        <v>13</v>
      </c>
      <c r="AA28" s="85">
        <v>12</v>
      </c>
      <c r="AB28" s="85">
        <f t="shared" si="2"/>
        <v>58</v>
      </c>
      <c r="AC28" s="85">
        <v>54</v>
      </c>
      <c r="AD28" s="85">
        <v>4</v>
      </c>
      <c r="AE28" s="85">
        <f t="shared" si="3"/>
        <v>58</v>
      </c>
      <c r="AF28" s="85"/>
      <c r="AG28" s="85"/>
      <c r="AH28" s="85"/>
      <c r="AI28" s="85"/>
      <c r="AJ28" s="85">
        <v>97</v>
      </c>
      <c r="AK28" s="85">
        <v>9</v>
      </c>
      <c r="AL28" s="85">
        <f t="shared" si="4"/>
        <v>12</v>
      </c>
      <c r="AM28" s="89">
        <v>12</v>
      </c>
      <c r="AN28" s="89"/>
    </row>
    <row r="29" spans="1:40" ht="15" customHeight="1">
      <c r="A29" s="85" t="s">
        <v>102</v>
      </c>
      <c r="B29" s="85">
        <v>749</v>
      </c>
      <c r="C29" s="85">
        <v>333</v>
      </c>
      <c r="D29" s="85">
        <v>509</v>
      </c>
      <c r="E29" s="85">
        <v>274</v>
      </c>
      <c r="F29" s="85">
        <v>381</v>
      </c>
      <c r="G29" s="85">
        <v>193</v>
      </c>
      <c r="H29" s="85">
        <v>321</v>
      </c>
      <c r="I29" s="85">
        <v>166</v>
      </c>
      <c r="J29" s="86">
        <f t="shared" si="5"/>
        <v>1960</v>
      </c>
      <c r="K29" s="86">
        <f t="shared" si="6"/>
        <v>966</v>
      </c>
      <c r="L29" s="250" t="s">
        <v>101</v>
      </c>
      <c r="M29" s="85">
        <v>61</v>
      </c>
      <c r="N29" s="85">
        <v>25</v>
      </c>
      <c r="O29" s="85">
        <v>28</v>
      </c>
      <c r="P29" s="85">
        <v>13</v>
      </c>
      <c r="Q29" s="85">
        <v>36</v>
      </c>
      <c r="R29" s="85">
        <v>19</v>
      </c>
      <c r="S29" s="85">
        <v>40</v>
      </c>
      <c r="T29" s="85">
        <v>24</v>
      </c>
      <c r="U29" s="86">
        <f t="shared" si="7"/>
        <v>165</v>
      </c>
      <c r="V29" s="86">
        <f t="shared" si="8"/>
        <v>81</v>
      </c>
      <c r="W29" s="250" t="s">
        <v>101</v>
      </c>
      <c r="X29" s="85">
        <v>16</v>
      </c>
      <c r="Y29" s="85">
        <v>15</v>
      </c>
      <c r="Z29" s="85">
        <v>13</v>
      </c>
      <c r="AA29" s="85">
        <v>11</v>
      </c>
      <c r="AB29" s="85">
        <f t="shared" si="2"/>
        <v>55</v>
      </c>
      <c r="AC29" s="85">
        <v>42</v>
      </c>
      <c r="AD29" s="85">
        <v>10</v>
      </c>
      <c r="AE29" s="85">
        <f t="shared" si="3"/>
        <v>52</v>
      </c>
      <c r="AF29" s="85"/>
      <c r="AG29" s="85"/>
      <c r="AH29" s="85"/>
      <c r="AI29" s="85"/>
      <c r="AJ29" s="85">
        <v>83</v>
      </c>
      <c r="AK29" s="85">
        <v>7</v>
      </c>
      <c r="AL29" s="85">
        <f t="shared" si="4"/>
        <v>13</v>
      </c>
      <c r="AM29" s="89">
        <v>11</v>
      </c>
      <c r="AN29" s="89">
        <v>2</v>
      </c>
    </row>
    <row r="30" spans="1:40" ht="15" customHeight="1">
      <c r="A30" s="85" t="s">
        <v>102</v>
      </c>
      <c r="B30" s="85">
        <v>1095</v>
      </c>
      <c r="C30" s="85">
        <v>548</v>
      </c>
      <c r="D30" s="85">
        <v>708</v>
      </c>
      <c r="E30" s="85">
        <v>322</v>
      </c>
      <c r="F30" s="85">
        <v>476</v>
      </c>
      <c r="G30" s="85">
        <v>239</v>
      </c>
      <c r="H30" s="85">
        <v>536</v>
      </c>
      <c r="I30" s="85">
        <v>263</v>
      </c>
      <c r="J30" s="86">
        <f t="shared" si="5"/>
        <v>2815</v>
      </c>
      <c r="K30" s="86">
        <f t="shared" si="6"/>
        <v>1372</v>
      </c>
      <c r="L30" s="250" t="s">
        <v>102</v>
      </c>
      <c r="M30" s="85">
        <v>64</v>
      </c>
      <c r="N30" s="85">
        <v>25</v>
      </c>
      <c r="O30" s="85">
        <v>23</v>
      </c>
      <c r="P30" s="85">
        <v>10</v>
      </c>
      <c r="Q30" s="85">
        <v>39</v>
      </c>
      <c r="R30" s="85">
        <v>21</v>
      </c>
      <c r="S30" s="85">
        <v>132</v>
      </c>
      <c r="T30" s="85">
        <v>64</v>
      </c>
      <c r="U30" s="86">
        <f t="shared" si="7"/>
        <v>258</v>
      </c>
      <c r="V30" s="86">
        <f t="shared" si="8"/>
        <v>120</v>
      </c>
      <c r="W30" s="250" t="s">
        <v>102</v>
      </c>
      <c r="X30" s="85">
        <v>21</v>
      </c>
      <c r="Y30" s="85">
        <v>16</v>
      </c>
      <c r="Z30" s="85">
        <v>13</v>
      </c>
      <c r="AA30" s="85">
        <v>13</v>
      </c>
      <c r="AB30" s="85">
        <f t="shared" si="2"/>
        <v>63</v>
      </c>
      <c r="AC30" s="85">
        <v>58</v>
      </c>
      <c r="AD30" s="85">
        <v>4</v>
      </c>
      <c r="AE30" s="85">
        <f t="shared" si="3"/>
        <v>62</v>
      </c>
      <c r="AF30" s="85"/>
      <c r="AG30" s="85"/>
      <c r="AH30" s="85"/>
      <c r="AI30" s="85"/>
      <c r="AJ30" s="85">
        <v>116</v>
      </c>
      <c r="AK30" s="85">
        <v>3</v>
      </c>
      <c r="AL30" s="85">
        <f t="shared" si="4"/>
        <v>12</v>
      </c>
      <c r="AM30" s="89">
        <v>12</v>
      </c>
      <c r="AN30" s="89"/>
    </row>
    <row r="31" spans="1:40" ht="12.75">
      <c r="A31" s="164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73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73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72"/>
      <c r="AN31" s="172"/>
    </row>
    <row r="33" spans="1:40" ht="12.75">
      <c r="A33" s="122" t="s">
        <v>249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540" t="s">
        <v>251</v>
      </c>
      <c r="M33" s="540"/>
      <c r="N33" s="540"/>
      <c r="O33" s="540"/>
      <c r="P33" s="540"/>
      <c r="Q33" s="540"/>
      <c r="R33" s="540"/>
      <c r="S33" s="540"/>
      <c r="T33" s="540"/>
      <c r="U33" s="540"/>
      <c r="V33" s="540"/>
      <c r="W33" s="122" t="s">
        <v>133</v>
      </c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30"/>
      <c r="AN33" s="130"/>
    </row>
    <row r="34" spans="1:40" ht="12.75">
      <c r="A34" s="122" t="s">
        <v>415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540" t="s">
        <v>415</v>
      </c>
      <c r="M34" s="540"/>
      <c r="N34" s="540"/>
      <c r="O34" s="540"/>
      <c r="P34" s="540"/>
      <c r="Q34" s="540"/>
      <c r="R34" s="540"/>
      <c r="S34" s="540"/>
      <c r="T34" s="540"/>
      <c r="U34" s="540"/>
      <c r="V34" s="540"/>
      <c r="W34" s="122" t="s">
        <v>420</v>
      </c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30"/>
      <c r="AN34" s="130"/>
    </row>
    <row r="35" spans="1:40" ht="12.75">
      <c r="A35" s="122" t="s">
        <v>401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540" t="s">
        <v>401</v>
      </c>
      <c r="M35" s="540"/>
      <c r="N35" s="540"/>
      <c r="O35" s="540"/>
      <c r="P35" s="540"/>
      <c r="Q35" s="540"/>
      <c r="R35" s="540"/>
      <c r="S35" s="540"/>
      <c r="T35" s="540"/>
      <c r="U35" s="540"/>
      <c r="V35" s="540"/>
      <c r="W35" s="122" t="s">
        <v>401</v>
      </c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30"/>
      <c r="AN35" s="130"/>
    </row>
    <row r="37" spans="1:39" ht="12.75">
      <c r="A37" s="161" t="s">
        <v>536</v>
      </c>
      <c r="H37" s="128" t="s">
        <v>258</v>
      </c>
      <c r="L37" s="161" t="s">
        <v>536</v>
      </c>
      <c r="U37" s="128" t="s">
        <v>258</v>
      </c>
      <c r="W37" s="161" t="s">
        <v>536</v>
      </c>
      <c r="AM37" s="128" t="s">
        <v>258</v>
      </c>
    </row>
    <row r="39" spans="1:40" s="448" customFormat="1" ht="18" customHeight="1">
      <c r="A39" s="445"/>
      <c r="B39" s="184" t="s">
        <v>268</v>
      </c>
      <c r="C39" s="185"/>
      <c r="D39" s="184" t="s">
        <v>269</v>
      </c>
      <c r="E39" s="185"/>
      <c r="F39" s="184" t="s">
        <v>270</v>
      </c>
      <c r="G39" s="185"/>
      <c r="H39" s="184" t="s">
        <v>271</v>
      </c>
      <c r="I39" s="185"/>
      <c r="J39" s="184" t="s">
        <v>259</v>
      </c>
      <c r="K39" s="185"/>
      <c r="L39" s="446"/>
      <c r="M39" s="184" t="s">
        <v>268</v>
      </c>
      <c r="N39" s="185"/>
      <c r="O39" s="184" t="s">
        <v>269</v>
      </c>
      <c r="P39" s="185"/>
      <c r="Q39" s="184" t="s">
        <v>270</v>
      </c>
      <c r="R39" s="185"/>
      <c r="S39" s="184" t="s">
        <v>271</v>
      </c>
      <c r="T39" s="185"/>
      <c r="U39" s="182" t="s">
        <v>259</v>
      </c>
      <c r="V39" s="183"/>
      <c r="W39" s="419"/>
      <c r="X39" s="537" t="s">
        <v>132</v>
      </c>
      <c r="Y39" s="538"/>
      <c r="Z39" s="538"/>
      <c r="AA39" s="538"/>
      <c r="AB39" s="539"/>
      <c r="AC39" s="412" t="s">
        <v>5</v>
      </c>
      <c r="AD39" s="421"/>
      <c r="AE39" s="412"/>
      <c r="AF39" s="412" t="s">
        <v>534</v>
      </c>
      <c r="AG39" s="413"/>
      <c r="AH39" s="411"/>
      <c r="AI39" s="447"/>
      <c r="AJ39" s="500" t="s">
        <v>430</v>
      </c>
      <c r="AK39" s="399" t="s">
        <v>385</v>
      </c>
      <c r="AL39" s="412" t="s">
        <v>386</v>
      </c>
      <c r="AM39" s="400"/>
      <c r="AN39" s="417"/>
    </row>
    <row r="40" spans="1:40" s="448" customFormat="1" ht="24" customHeight="1">
      <c r="A40" s="231" t="s">
        <v>416</v>
      </c>
      <c r="B40" s="237" t="s">
        <v>532</v>
      </c>
      <c r="C40" s="237" t="s">
        <v>265</v>
      </c>
      <c r="D40" s="237" t="s">
        <v>532</v>
      </c>
      <c r="E40" s="237" t="s">
        <v>265</v>
      </c>
      <c r="F40" s="237" t="s">
        <v>532</v>
      </c>
      <c r="G40" s="237" t="s">
        <v>265</v>
      </c>
      <c r="H40" s="237" t="s">
        <v>532</v>
      </c>
      <c r="I40" s="237" t="s">
        <v>265</v>
      </c>
      <c r="J40" s="237" t="s">
        <v>532</v>
      </c>
      <c r="K40" s="237" t="s">
        <v>265</v>
      </c>
      <c r="L40" s="249" t="s">
        <v>416</v>
      </c>
      <c r="M40" s="237" t="s">
        <v>532</v>
      </c>
      <c r="N40" s="237" t="s">
        <v>265</v>
      </c>
      <c r="O40" s="237" t="s">
        <v>532</v>
      </c>
      <c r="P40" s="237" t="s">
        <v>265</v>
      </c>
      <c r="Q40" s="237" t="s">
        <v>532</v>
      </c>
      <c r="R40" s="237" t="s">
        <v>265</v>
      </c>
      <c r="S40" s="237" t="s">
        <v>532</v>
      </c>
      <c r="T40" s="237" t="s">
        <v>265</v>
      </c>
      <c r="U40" s="239" t="s">
        <v>532</v>
      </c>
      <c r="V40" s="239" t="s">
        <v>265</v>
      </c>
      <c r="W40" s="423" t="s">
        <v>416</v>
      </c>
      <c r="X40" s="424" t="s">
        <v>272</v>
      </c>
      <c r="Y40" s="424" t="s">
        <v>273</v>
      </c>
      <c r="Z40" s="424" t="s">
        <v>274</v>
      </c>
      <c r="AA40" s="424" t="s">
        <v>275</v>
      </c>
      <c r="AB40" s="420" t="s">
        <v>259</v>
      </c>
      <c r="AC40" s="377" t="s">
        <v>393</v>
      </c>
      <c r="AD40" s="377" t="s">
        <v>394</v>
      </c>
      <c r="AE40" s="347" t="s">
        <v>392</v>
      </c>
      <c r="AF40" s="377" t="s">
        <v>533</v>
      </c>
      <c r="AG40" s="347" t="s">
        <v>395</v>
      </c>
      <c r="AH40" s="347" t="s">
        <v>276</v>
      </c>
      <c r="AI40" s="377" t="s">
        <v>396</v>
      </c>
      <c r="AJ40" s="349" t="s">
        <v>566</v>
      </c>
      <c r="AK40" s="349" t="s">
        <v>128</v>
      </c>
      <c r="AL40" s="379" t="s">
        <v>143</v>
      </c>
      <c r="AM40" s="349" t="s">
        <v>138</v>
      </c>
      <c r="AN40" s="379" t="s">
        <v>144</v>
      </c>
    </row>
    <row r="41" spans="1:40" ht="12.75">
      <c r="A41" s="85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25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219"/>
      <c r="X41" s="170"/>
      <c r="Y41" s="170"/>
      <c r="Z41" s="170"/>
      <c r="AA41" s="170"/>
      <c r="AB41" s="170"/>
      <c r="AC41" s="221"/>
      <c r="AD41" s="165"/>
      <c r="AE41" s="91"/>
      <c r="AF41" s="165"/>
      <c r="AG41" s="165"/>
      <c r="AH41" s="165"/>
      <c r="AI41" s="165"/>
      <c r="AJ41" s="47"/>
      <c r="AK41" s="320"/>
      <c r="AL41" s="5"/>
      <c r="AM41" s="170"/>
      <c r="AN41" s="170"/>
    </row>
    <row r="42" spans="1:40" s="26" customFormat="1" ht="12.75">
      <c r="A42" s="9" t="s">
        <v>267</v>
      </c>
      <c r="B42" s="17">
        <f>SUM(B44:B52)</f>
        <v>6684</v>
      </c>
      <c r="C42" s="17">
        <f aca="true" t="shared" si="9" ref="C42:K42">SUM(C44:C52)</f>
        <v>3509</v>
      </c>
      <c r="D42" s="17">
        <f t="shared" si="9"/>
        <v>5797</v>
      </c>
      <c r="E42" s="17">
        <f t="shared" si="9"/>
        <v>3171</v>
      </c>
      <c r="F42" s="17">
        <f t="shared" si="9"/>
        <v>3846</v>
      </c>
      <c r="G42" s="17">
        <f t="shared" si="9"/>
        <v>1984</v>
      </c>
      <c r="H42" s="17">
        <f t="shared" si="9"/>
        <v>4208</v>
      </c>
      <c r="I42" s="17">
        <f t="shared" si="9"/>
        <v>2154</v>
      </c>
      <c r="J42" s="17">
        <f t="shared" si="9"/>
        <v>20535</v>
      </c>
      <c r="K42" s="17">
        <f t="shared" si="9"/>
        <v>10818</v>
      </c>
      <c r="L42" s="251" t="s">
        <v>267</v>
      </c>
      <c r="M42" s="17">
        <f>SUM(M44:M52)</f>
        <v>726</v>
      </c>
      <c r="N42" s="17">
        <f aca="true" t="shared" si="10" ref="N42:AN42">SUM(N44:N52)</f>
        <v>368</v>
      </c>
      <c r="O42" s="17">
        <f t="shared" si="10"/>
        <v>373</v>
      </c>
      <c r="P42" s="17">
        <f t="shared" si="10"/>
        <v>213</v>
      </c>
      <c r="Q42" s="17">
        <f t="shared" si="10"/>
        <v>243</v>
      </c>
      <c r="R42" s="17">
        <f t="shared" si="10"/>
        <v>124</v>
      </c>
      <c r="S42" s="17">
        <f t="shared" si="10"/>
        <v>414</v>
      </c>
      <c r="T42" s="17">
        <f t="shared" si="10"/>
        <v>218</v>
      </c>
      <c r="U42" s="17">
        <f t="shared" si="10"/>
        <v>1756</v>
      </c>
      <c r="V42" s="17">
        <f t="shared" si="10"/>
        <v>923</v>
      </c>
      <c r="W42" s="251" t="s">
        <v>267</v>
      </c>
      <c r="X42" s="17">
        <f t="shared" si="10"/>
        <v>133</v>
      </c>
      <c r="Y42" s="17">
        <f t="shared" si="10"/>
        <v>121</v>
      </c>
      <c r="Z42" s="17">
        <f t="shared" si="10"/>
        <v>92</v>
      </c>
      <c r="AA42" s="17">
        <f t="shared" si="10"/>
        <v>96</v>
      </c>
      <c r="AB42" s="17">
        <f t="shared" si="10"/>
        <v>442</v>
      </c>
      <c r="AC42" s="17">
        <f>SUM(AC44:AC52)</f>
        <v>382</v>
      </c>
      <c r="AD42" s="17">
        <f>SUM(AD44:AD52)</f>
        <v>54</v>
      </c>
      <c r="AE42" s="17">
        <f>SUM(AE44:AE52)</f>
        <v>436</v>
      </c>
      <c r="AF42" s="17">
        <f t="shared" si="10"/>
        <v>0</v>
      </c>
      <c r="AG42" s="17">
        <f t="shared" si="10"/>
        <v>0</v>
      </c>
      <c r="AH42" s="17">
        <f t="shared" si="10"/>
        <v>0</v>
      </c>
      <c r="AI42" s="17">
        <f t="shared" si="10"/>
        <v>0</v>
      </c>
      <c r="AJ42" s="17">
        <f t="shared" si="10"/>
        <v>751</v>
      </c>
      <c r="AK42" s="17">
        <f t="shared" si="10"/>
        <v>98</v>
      </c>
      <c r="AL42" s="17">
        <f t="shared" si="10"/>
        <v>88</v>
      </c>
      <c r="AM42" s="17">
        <f t="shared" si="10"/>
        <v>88</v>
      </c>
      <c r="AN42" s="17">
        <f t="shared" si="10"/>
        <v>0</v>
      </c>
    </row>
    <row r="43" spans="1:40" ht="12.75">
      <c r="A43" s="85"/>
      <c r="B43" s="89"/>
      <c r="C43" s="89"/>
      <c r="D43" s="89"/>
      <c r="E43" s="89"/>
      <c r="F43" s="89"/>
      <c r="G43" s="89"/>
      <c r="H43" s="89"/>
      <c r="I43" s="89"/>
      <c r="J43" s="17"/>
      <c r="K43" s="17"/>
      <c r="L43" s="250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250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5"/>
      <c r="AJ43" s="85"/>
      <c r="AK43" s="85"/>
      <c r="AL43" s="89"/>
      <c r="AM43" s="89"/>
      <c r="AN43" s="89"/>
    </row>
    <row r="44" spans="1:40" ht="14.25" customHeight="1">
      <c r="A44" s="85" t="s">
        <v>75</v>
      </c>
      <c r="B44" s="85">
        <v>949</v>
      </c>
      <c r="C44" s="85">
        <v>525</v>
      </c>
      <c r="D44" s="85">
        <v>794</v>
      </c>
      <c r="E44" s="85">
        <v>444</v>
      </c>
      <c r="F44" s="85">
        <v>528</v>
      </c>
      <c r="G44" s="85">
        <v>261</v>
      </c>
      <c r="H44" s="85">
        <v>702</v>
      </c>
      <c r="I44" s="85">
        <v>363</v>
      </c>
      <c r="J44" s="17">
        <f>B44+D44+F44+H44</f>
        <v>2973</v>
      </c>
      <c r="K44" s="17">
        <f>+C44+E44+G44+I44</f>
        <v>1593</v>
      </c>
      <c r="L44" s="250" t="s">
        <v>75</v>
      </c>
      <c r="M44" s="89">
        <v>104</v>
      </c>
      <c r="N44" s="89">
        <v>56</v>
      </c>
      <c r="O44" s="89">
        <v>65</v>
      </c>
      <c r="P44" s="89">
        <v>38</v>
      </c>
      <c r="Q44" s="89">
        <v>34</v>
      </c>
      <c r="R44" s="89">
        <v>18</v>
      </c>
      <c r="S44" s="89">
        <v>78</v>
      </c>
      <c r="T44" s="89">
        <v>47</v>
      </c>
      <c r="U44" s="88">
        <f>M44+O44+Q44+S44</f>
        <v>281</v>
      </c>
      <c r="V44" s="88">
        <f>N44+P44+R44+T44</f>
        <v>159</v>
      </c>
      <c r="W44" s="250" t="s">
        <v>75</v>
      </c>
      <c r="X44" s="89">
        <v>17</v>
      </c>
      <c r="Y44" s="89">
        <v>15</v>
      </c>
      <c r="Z44" s="89">
        <v>10</v>
      </c>
      <c r="AA44" s="89">
        <v>13</v>
      </c>
      <c r="AB44" s="89">
        <f aca="true" t="shared" si="11" ref="AB44:AB52">SUM(X44:AA44)</f>
        <v>55</v>
      </c>
      <c r="AC44" s="89">
        <v>45</v>
      </c>
      <c r="AD44" s="89">
        <v>7</v>
      </c>
      <c r="AE44" s="89">
        <f aca="true" t="shared" si="12" ref="AE44:AE52">+AC44+AD44</f>
        <v>52</v>
      </c>
      <c r="AF44" s="89"/>
      <c r="AG44" s="89"/>
      <c r="AH44" s="89"/>
      <c r="AI44" s="89"/>
      <c r="AJ44" s="89">
        <v>47</v>
      </c>
      <c r="AK44" s="85">
        <v>12</v>
      </c>
      <c r="AL44" s="85">
        <f aca="true" t="shared" si="13" ref="AL44:AL52">AM44+AN44</f>
        <v>11</v>
      </c>
      <c r="AM44" s="89">
        <v>11</v>
      </c>
      <c r="AN44" s="89"/>
    </row>
    <row r="45" spans="1:40" ht="14.25" customHeight="1">
      <c r="A45" s="85" t="s">
        <v>76</v>
      </c>
      <c r="B45" s="85">
        <v>629</v>
      </c>
      <c r="C45" s="85">
        <v>309</v>
      </c>
      <c r="D45" s="85">
        <v>511</v>
      </c>
      <c r="E45" s="85">
        <v>262</v>
      </c>
      <c r="F45" s="85">
        <v>325</v>
      </c>
      <c r="G45" s="85">
        <v>179</v>
      </c>
      <c r="H45" s="85">
        <v>474</v>
      </c>
      <c r="I45" s="85">
        <v>269</v>
      </c>
      <c r="J45" s="17">
        <f>B45+D45+F45+H45</f>
        <v>1939</v>
      </c>
      <c r="K45" s="17">
        <f>+C45+E45+G45+I45</f>
        <v>1019</v>
      </c>
      <c r="L45" s="250" t="s">
        <v>76</v>
      </c>
      <c r="M45" s="89">
        <v>31</v>
      </c>
      <c r="N45" s="89">
        <v>11</v>
      </c>
      <c r="O45" s="89">
        <v>12</v>
      </c>
      <c r="P45" s="89">
        <v>4</v>
      </c>
      <c r="Q45" s="89">
        <v>7</v>
      </c>
      <c r="R45" s="89">
        <v>3</v>
      </c>
      <c r="S45" s="89">
        <v>29</v>
      </c>
      <c r="T45" s="89">
        <v>18</v>
      </c>
      <c r="U45" s="88">
        <f>M45+O45+Q45+S45</f>
        <v>79</v>
      </c>
      <c r="V45" s="88">
        <f>N45+P45+R45+T45</f>
        <v>36</v>
      </c>
      <c r="W45" s="250" t="s">
        <v>76</v>
      </c>
      <c r="X45" s="89">
        <v>10</v>
      </c>
      <c r="Y45" s="89">
        <v>9</v>
      </c>
      <c r="Z45" s="89">
        <v>8</v>
      </c>
      <c r="AA45" s="89">
        <v>9</v>
      </c>
      <c r="AB45" s="89">
        <f t="shared" si="11"/>
        <v>36</v>
      </c>
      <c r="AC45" s="89">
        <v>35</v>
      </c>
      <c r="AD45" s="89">
        <v>0</v>
      </c>
      <c r="AE45" s="89">
        <f t="shared" si="12"/>
        <v>35</v>
      </c>
      <c r="AF45" s="89"/>
      <c r="AG45" s="89"/>
      <c r="AH45" s="89"/>
      <c r="AI45" s="89"/>
      <c r="AJ45" s="89">
        <v>65</v>
      </c>
      <c r="AK45" s="85">
        <v>11</v>
      </c>
      <c r="AL45" s="85">
        <f t="shared" si="13"/>
        <v>6</v>
      </c>
      <c r="AM45" s="89">
        <v>6</v>
      </c>
      <c r="AN45" s="89"/>
    </row>
    <row r="46" spans="1:40" ht="14.25" customHeight="1">
      <c r="A46" s="85" t="s">
        <v>77</v>
      </c>
      <c r="B46" s="85">
        <v>779</v>
      </c>
      <c r="C46" s="85">
        <v>390</v>
      </c>
      <c r="D46" s="85">
        <v>810</v>
      </c>
      <c r="E46" s="85">
        <v>406</v>
      </c>
      <c r="F46" s="85">
        <v>459</v>
      </c>
      <c r="G46" s="85">
        <v>217</v>
      </c>
      <c r="H46" s="85">
        <v>552</v>
      </c>
      <c r="I46" s="85">
        <v>259</v>
      </c>
      <c r="J46" s="17">
        <f aca="true" t="shared" si="14" ref="J46:J52">B46+D46+F46+H46</f>
        <v>2600</v>
      </c>
      <c r="K46" s="17">
        <f aca="true" t="shared" si="15" ref="K46:K52">+C46+E46+G46+I46</f>
        <v>1272</v>
      </c>
      <c r="L46" s="250" t="s">
        <v>77</v>
      </c>
      <c r="M46" s="89">
        <v>53</v>
      </c>
      <c r="N46" s="89">
        <v>25</v>
      </c>
      <c r="O46" s="89">
        <v>10</v>
      </c>
      <c r="P46" s="89">
        <v>5</v>
      </c>
      <c r="Q46" s="89">
        <v>18</v>
      </c>
      <c r="R46" s="89">
        <v>9</v>
      </c>
      <c r="S46" s="89">
        <v>70</v>
      </c>
      <c r="T46" s="89">
        <v>28</v>
      </c>
      <c r="U46" s="88">
        <f aca="true" t="shared" si="16" ref="U46:U52">M46+O46+Q46+S46</f>
        <v>151</v>
      </c>
      <c r="V46" s="88">
        <f aca="true" t="shared" si="17" ref="V46:V52">N46+P46+R46+T46</f>
        <v>67</v>
      </c>
      <c r="W46" s="250" t="s">
        <v>77</v>
      </c>
      <c r="X46" s="89">
        <v>14</v>
      </c>
      <c r="Y46" s="89">
        <v>15</v>
      </c>
      <c r="Z46" s="89">
        <v>9</v>
      </c>
      <c r="AA46" s="89">
        <v>10</v>
      </c>
      <c r="AB46" s="89">
        <f t="shared" si="11"/>
        <v>48</v>
      </c>
      <c r="AC46" s="89">
        <v>27</v>
      </c>
      <c r="AD46" s="89">
        <v>19</v>
      </c>
      <c r="AE46" s="89">
        <f t="shared" si="12"/>
        <v>46</v>
      </c>
      <c r="AF46" s="89"/>
      <c r="AG46" s="89"/>
      <c r="AH46" s="89"/>
      <c r="AI46" s="89"/>
      <c r="AJ46" s="89">
        <v>66</v>
      </c>
      <c r="AK46" s="85">
        <v>4</v>
      </c>
      <c r="AL46" s="85">
        <f t="shared" si="13"/>
        <v>10</v>
      </c>
      <c r="AM46" s="89">
        <v>10</v>
      </c>
      <c r="AN46" s="89"/>
    </row>
    <row r="47" spans="1:40" ht="14.25" customHeight="1">
      <c r="A47" s="173" t="s">
        <v>78</v>
      </c>
      <c r="B47" s="85">
        <v>248</v>
      </c>
      <c r="C47" s="85">
        <v>120</v>
      </c>
      <c r="D47" s="85">
        <v>275</v>
      </c>
      <c r="E47" s="85">
        <v>133</v>
      </c>
      <c r="F47" s="85">
        <v>156</v>
      </c>
      <c r="G47" s="85">
        <v>67</v>
      </c>
      <c r="H47" s="85">
        <v>267</v>
      </c>
      <c r="I47" s="85">
        <v>112</v>
      </c>
      <c r="J47" s="17">
        <f t="shared" si="14"/>
        <v>946</v>
      </c>
      <c r="K47" s="17">
        <f t="shared" si="15"/>
        <v>432</v>
      </c>
      <c r="L47" s="173" t="s">
        <v>78</v>
      </c>
      <c r="M47" s="89">
        <v>36</v>
      </c>
      <c r="N47" s="89">
        <v>11</v>
      </c>
      <c r="O47" s="89">
        <v>10</v>
      </c>
      <c r="P47" s="89">
        <v>4</v>
      </c>
      <c r="Q47" s="89">
        <v>9</v>
      </c>
      <c r="R47" s="89">
        <v>3</v>
      </c>
      <c r="S47" s="89">
        <v>34</v>
      </c>
      <c r="T47" s="89">
        <v>11</v>
      </c>
      <c r="U47" s="88">
        <f t="shared" si="16"/>
        <v>89</v>
      </c>
      <c r="V47" s="88">
        <f t="shared" si="17"/>
        <v>29</v>
      </c>
      <c r="W47" s="173" t="s">
        <v>78</v>
      </c>
      <c r="X47" s="89">
        <v>7</v>
      </c>
      <c r="Y47" s="89">
        <v>7</v>
      </c>
      <c r="Z47" s="89">
        <v>4</v>
      </c>
      <c r="AA47" s="89">
        <v>6</v>
      </c>
      <c r="AB47" s="89">
        <f t="shared" si="11"/>
        <v>24</v>
      </c>
      <c r="AC47" s="89">
        <v>24</v>
      </c>
      <c r="AD47" s="89">
        <v>0</v>
      </c>
      <c r="AE47" s="89">
        <f t="shared" si="12"/>
        <v>24</v>
      </c>
      <c r="AF47" s="89"/>
      <c r="AG47" s="89"/>
      <c r="AH47" s="89"/>
      <c r="AI47" s="89"/>
      <c r="AJ47" s="89">
        <v>34</v>
      </c>
      <c r="AK47" s="85">
        <v>8</v>
      </c>
      <c r="AL47" s="85">
        <f t="shared" si="13"/>
        <v>4</v>
      </c>
      <c r="AM47" s="89">
        <v>4</v>
      </c>
      <c r="AN47" s="89"/>
    </row>
    <row r="48" spans="1:40" ht="14.25" customHeight="1">
      <c r="A48" s="85" t="s">
        <v>79</v>
      </c>
      <c r="B48" s="85">
        <v>2121</v>
      </c>
      <c r="C48" s="85">
        <v>1181</v>
      </c>
      <c r="D48" s="85">
        <v>1609</v>
      </c>
      <c r="E48" s="85">
        <v>948</v>
      </c>
      <c r="F48" s="85">
        <v>1202</v>
      </c>
      <c r="G48" s="85">
        <v>664</v>
      </c>
      <c r="H48" s="85">
        <v>1122</v>
      </c>
      <c r="I48" s="85">
        <v>618</v>
      </c>
      <c r="J48" s="17">
        <f t="shared" si="14"/>
        <v>6054</v>
      </c>
      <c r="K48" s="17">
        <f t="shared" si="15"/>
        <v>3411</v>
      </c>
      <c r="L48" s="250" t="s">
        <v>79</v>
      </c>
      <c r="M48" s="89">
        <v>261</v>
      </c>
      <c r="N48" s="89">
        <v>139</v>
      </c>
      <c r="O48" s="89">
        <v>166</v>
      </c>
      <c r="P48" s="89">
        <v>106</v>
      </c>
      <c r="Q48" s="89">
        <v>108</v>
      </c>
      <c r="R48" s="89">
        <v>52</v>
      </c>
      <c r="S48" s="89">
        <v>94</v>
      </c>
      <c r="T48" s="89">
        <v>60</v>
      </c>
      <c r="U48" s="88">
        <f t="shared" si="16"/>
        <v>629</v>
      </c>
      <c r="V48" s="88">
        <f t="shared" si="17"/>
        <v>357</v>
      </c>
      <c r="W48" s="250" t="s">
        <v>79</v>
      </c>
      <c r="X48" s="89">
        <v>45</v>
      </c>
      <c r="Y48" s="89">
        <v>37</v>
      </c>
      <c r="Z48" s="89">
        <v>32</v>
      </c>
      <c r="AA48" s="89">
        <v>31</v>
      </c>
      <c r="AB48" s="89">
        <f t="shared" si="11"/>
        <v>145</v>
      </c>
      <c r="AC48" s="89">
        <v>144</v>
      </c>
      <c r="AD48" s="89">
        <v>5</v>
      </c>
      <c r="AE48" s="89">
        <f t="shared" si="12"/>
        <v>149</v>
      </c>
      <c r="AF48" s="89"/>
      <c r="AG48" s="89"/>
      <c r="AH48" s="89"/>
      <c r="AI48" s="89"/>
      <c r="AJ48" s="89">
        <v>283</v>
      </c>
      <c r="AK48" s="85">
        <v>38</v>
      </c>
      <c r="AL48" s="85">
        <f t="shared" si="13"/>
        <v>27</v>
      </c>
      <c r="AM48" s="89">
        <v>27</v>
      </c>
      <c r="AN48" s="89"/>
    </row>
    <row r="49" spans="1:40" ht="14.25" customHeight="1">
      <c r="A49" s="85" t="s">
        <v>80</v>
      </c>
      <c r="B49" s="85">
        <v>88</v>
      </c>
      <c r="C49" s="85">
        <v>44</v>
      </c>
      <c r="D49" s="85">
        <v>56</v>
      </c>
      <c r="E49" s="85">
        <v>29</v>
      </c>
      <c r="F49" s="85">
        <v>12</v>
      </c>
      <c r="G49" s="85">
        <v>5</v>
      </c>
      <c r="H49" s="85">
        <v>5</v>
      </c>
      <c r="I49" s="85">
        <v>3</v>
      </c>
      <c r="J49" s="17">
        <f t="shared" si="14"/>
        <v>161</v>
      </c>
      <c r="K49" s="17">
        <f t="shared" si="15"/>
        <v>81</v>
      </c>
      <c r="L49" s="250" t="s">
        <v>80</v>
      </c>
      <c r="M49" s="89">
        <v>3</v>
      </c>
      <c r="N49" s="89">
        <v>1</v>
      </c>
      <c r="O49" s="89">
        <v>0</v>
      </c>
      <c r="P49" s="89">
        <v>0</v>
      </c>
      <c r="Q49" s="89">
        <v>0</v>
      </c>
      <c r="R49" s="89">
        <v>0</v>
      </c>
      <c r="S49" s="89">
        <v>0</v>
      </c>
      <c r="T49" s="89">
        <v>0</v>
      </c>
      <c r="U49" s="88">
        <f t="shared" si="16"/>
        <v>3</v>
      </c>
      <c r="V49" s="88">
        <f t="shared" si="17"/>
        <v>1</v>
      </c>
      <c r="W49" s="250" t="s">
        <v>80</v>
      </c>
      <c r="X49" s="89">
        <v>3</v>
      </c>
      <c r="Y49" s="89">
        <v>2</v>
      </c>
      <c r="Z49" s="89">
        <v>1</v>
      </c>
      <c r="AA49" s="89">
        <v>1</v>
      </c>
      <c r="AB49" s="89">
        <f t="shared" si="11"/>
        <v>7</v>
      </c>
      <c r="AC49" s="89">
        <v>1</v>
      </c>
      <c r="AD49" s="89">
        <v>5</v>
      </c>
      <c r="AE49" s="89">
        <f t="shared" si="12"/>
        <v>6</v>
      </c>
      <c r="AF49" s="89"/>
      <c r="AG49" s="89"/>
      <c r="AH49" s="89"/>
      <c r="AI49" s="89"/>
      <c r="AJ49" s="89">
        <v>18</v>
      </c>
      <c r="AK49" s="85">
        <v>2</v>
      </c>
      <c r="AL49" s="85">
        <f t="shared" si="13"/>
        <v>3</v>
      </c>
      <c r="AM49" s="89">
        <v>3</v>
      </c>
      <c r="AN49" s="89"/>
    </row>
    <row r="50" spans="1:40" ht="14.25" customHeight="1">
      <c r="A50" s="173" t="s">
        <v>411</v>
      </c>
      <c r="B50" s="85">
        <v>685</v>
      </c>
      <c r="C50" s="85">
        <v>368</v>
      </c>
      <c r="D50" s="85">
        <v>700</v>
      </c>
      <c r="E50" s="85">
        <v>427</v>
      </c>
      <c r="F50" s="85">
        <v>425</v>
      </c>
      <c r="G50" s="85">
        <v>248</v>
      </c>
      <c r="H50" s="85">
        <v>430</v>
      </c>
      <c r="I50" s="85">
        <v>237</v>
      </c>
      <c r="J50" s="17">
        <f t="shared" si="14"/>
        <v>2240</v>
      </c>
      <c r="K50" s="17">
        <f t="shared" si="15"/>
        <v>1280</v>
      </c>
      <c r="L50" s="173" t="s">
        <v>411</v>
      </c>
      <c r="M50" s="89">
        <v>108</v>
      </c>
      <c r="N50" s="89">
        <v>50</v>
      </c>
      <c r="O50" s="89">
        <v>69</v>
      </c>
      <c r="P50" s="89">
        <v>34</v>
      </c>
      <c r="Q50" s="89">
        <v>27</v>
      </c>
      <c r="R50" s="89">
        <v>18</v>
      </c>
      <c r="S50" s="89">
        <v>31</v>
      </c>
      <c r="T50" s="89">
        <v>23</v>
      </c>
      <c r="U50" s="88">
        <f t="shared" si="16"/>
        <v>235</v>
      </c>
      <c r="V50" s="88">
        <f t="shared" si="17"/>
        <v>125</v>
      </c>
      <c r="W50" s="173" t="s">
        <v>411</v>
      </c>
      <c r="X50" s="89">
        <v>11</v>
      </c>
      <c r="Y50" s="89">
        <v>11</v>
      </c>
      <c r="Z50" s="89">
        <v>7</v>
      </c>
      <c r="AA50" s="89">
        <v>8</v>
      </c>
      <c r="AB50" s="89">
        <f t="shared" si="11"/>
        <v>37</v>
      </c>
      <c r="AC50" s="89">
        <v>31</v>
      </c>
      <c r="AD50" s="89">
        <v>6</v>
      </c>
      <c r="AE50" s="89">
        <f t="shared" si="12"/>
        <v>37</v>
      </c>
      <c r="AF50" s="89"/>
      <c r="AG50" s="89"/>
      <c r="AH50" s="89"/>
      <c r="AI50" s="89"/>
      <c r="AJ50" s="89">
        <v>77</v>
      </c>
      <c r="AK50" s="85">
        <v>11</v>
      </c>
      <c r="AL50" s="85">
        <f t="shared" si="13"/>
        <v>7</v>
      </c>
      <c r="AM50" s="89">
        <v>7</v>
      </c>
      <c r="AN50" s="89"/>
    </row>
    <row r="51" spans="1:40" ht="14.25" customHeight="1">
      <c r="A51" s="85" t="s">
        <v>82</v>
      </c>
      <c r="B51" s="85">
        <v>930</v>
      </c>
      <c r="C51" s="85">
        <v>443</v>
      </c>
      <c r="D51" s="85">
        <v>845</v>
      </c>
      <c r="E51" s="85">
        <v>414</v>
      </c>
      <c r="F51" s="85">
        <v>636</v>
      </c>
      <c r="G51" s="85">
        <v>296</v>
      </c>
      <c r="H51" s="85">
        <v>594</v>
      </c>
      <c r="I51" s="85">
        <v>265</v>
      </c>
      <c r="J51" s="17">
        <f t="shared" si="14"/>
        <v>3005</v>
      </c>
      <c r="K51" s="17">
        <f t="shared" si="15"/>
        <v>1418</v>
      </c>
      <c r="L51" s="250" t="s">
        <v>82</v>
      </c>
      <c r="M51" s="89">
        <v>88</v>
      </c>
      <c r="N51" s="89">
        <v>52</v>
      </c>
      <c r="O51" s="89">
        <v>38</v>
      </c>
      <c r="P51" s="89">
        <v>20</v>
      </c>
      <c r="Q51" s="89">
        <v>38</v>
      </c>
      <c r="R51" s="89">
        <v>20</v>
      </c>
      <c r="S51" s="89">
        <v>74</v>
      </c>
      <c r="T51" s="89">
        <v>31</v>
      </c>
      <c r="U51" s="88">
        <f t="shared" si="16"/>
        <v>238</v>
      </c>
      <c r="V51" s="88">
        <f t="shared" si="17"/>
        <v>123</v>
      </c>
      <c r="W51" s="250" t="s">
        <v>82</v>
      </c>
      <c r="X51" s="89">
        <v>20</v>
      </c>
      <c r="Y51" s="89">
        <v>20</v>
      </c>
      <c r="Z51" s="89">
        <v>17</v>
      </c>
      <c r="AA51" s="89">
        <v>16</v>
      </c>
      <c r="AB51" s="89">
        <f t="shared" si="11"/>
        <v>73</v>
      </c>
      <c r="AC51" s="89">
        <v>58</v>
      </c>
      <c r="AD51" s="89">
        <v>12</v>
      </c>
      <c r="AE51" s="89">
        <f t="shared" si="12"/>
        <v>70</v>
      </c>
      <c r="AF51" s="89"/>
      <c r="AG51" s="89"/>
      <c r="AH51" s="89"/>
      <c r="AI51" s="89"/>
      <c r="AJ51" s="89">
        <v>132</v>
      </c>
      <c r="AK51" s="85">
        <v>9</v>
      </c>
      <c r="AL51" s="85">
        <f t="shared" si="13"/>
        <v>17</v>
      </c>
      <c r="AM51" s="89">
        <v>17</v>
      </c>
      <c r="AN51" s="89"/>
    </row>
    <row r="52" spans="1:40" ht="14.25" customHeight="1">
      <c r="A52" s="85" t="s">
        <v>83</v>
      </c>
      <c r="B52" s="85">
        <v>255</v>
      </c>
      <c r="C52" s="85">
        <v>129</v>
      </c>
      <c r="D52" s="85">
        <v>197</v>
      </c>
      <c r="E52" s="85">
        <v>108</v>
      </c>
      <c r="F52" s="85">
        <v>103</v>
      </c>
      <c r="G52" s="85">
        <v>47</v>
      </c>
      <c r="H52" s="85">
        <v>62</v>
      </c>
      <c r="I52" s="85">
        <v>28</v>
      </c>
      <c r="J52" s="17">
        <f t="shared" si="14"/>
        <v>617</v>
      </c>
      <c r="K52" s="17">
        <f t="shared" si="15"/>
        <v>312</v>
      </c>
      <c r="L52" s="250" t="s">
        <v>83</v>
      </c>
      <c r="M52" s="89">
        <v>42</v>
      </c>
      <c r="N52" s="89">
        <v>23</v>
      </c>
      <c r="O52" s="89">
        <v>3</v>
      </c>
      <c r="P52" s="89">
        <v>2</v>
      </c>
      <c r="Q52" s="89">
        <v>2</v>
      </c>
      <c r="R52" s="89">
        <v>1</v>
      </c>
      <c r="S52" s="89">
        <v>4</v>
      </c>
      <c r="T52" s="89">
        <v>0</v>
      </c>
      <c r="U52" s="88">
        <f t="shared" si="16"/>
        <v>51</v>
      </c>
      <c r="V52" s="88">
        <f t="shared" si="17"/>
        <v>26</v>
      </c>
      <c r="W52" s="250" t="s">
        <v>83</v>
      </c>
      <c r="X52" s="89">
        <v>6</v>
      </c>
      <c r="Y52" s="89">
        <v>5</v>
      </c>
      <c r="Z52" s="89">
        <v>4</v>
      </c>
      <c r="AA52" s="89">
        <v>2</v>
      </c>
      <c r="AB52" s="89">
        <f t="shared" si="11"/>
        <v>17</v>
      </c>
      <c r="AC52" s="89">
        <v>17</v>
      </c>
      <c r="AD52" s="89">
        <v>0</v>
      </c>
      <c r="AE52" s="89">
        <f t="shared" si="12"/>
        <v>17</v>
      </c>
      <c r="AF52" s="89"/>
      <c r="AG52" s="89"/>
      <c r="AH52" s="89"/>
      <c r="AI52" s="89"/>
      <c r="AJ52" s="89">
        <v>29</v>
      </c>
      <c r="AK52" s="85">
        <v>3</v>
      </c>
      <c r="AL52" s="85">
        <f t="shared" si="13"/>
        <v>3</v>
      </c>
      <c r="AM52" s="89">
        <v>3</v>
      </c>
      <c r="AN52" s="89"/>
    </row>
    <row r="53" spans="1:40" ht="14.25" customHeight="1">
      <c r="A53" s="164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73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73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64"/>
      <c r="AJ53" s="164"/>
      <c r="AK53" s="164"/>
      <c r="AL53" s="172"/>
      <c r="AM53" s="172"/>
      <c r="AN53" s="172"/>
    </row>
    <row r="55" spans="1:40" ht="12.75">
      <c r="A55" s="122" t="s">
        <v>171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540" t="s">
        <v>252</v>
      </c>
      <c r="M55" s="540"/>
      <c r="N55" s="540"/>
      <c r="O55" s="540"/>
      <c r="P55" s="540"/>
      <c r="Q55" s="540"/>
      <c r="R55" s="540"/>
      <c r="S55" s="540"/>
      <c r="T55" s="540"/>
      <c r="U55" s="540"/>
      <c r="V55" s="540"/>
      <c r="W55" s="122" t="s">
        <v>134</v>
      </c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30"/>
      <c r="AN55" s="130"/>
    </row>
    <row r="56" spans="1:40" ht="12.75">
      <c r="A56" s="122" t="s">
        <v>415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540" t="s">
        <v>415</v>
      </c>
      <c r="M56" s="540"/>
      <c r="N56" s="540"/>
      <c r="O56" s="540"/>
      <c r="P56" s="540"/>
      <c r="Q56" s="540"/>
      <c r="R56" s="540"/>
      <c r="S56" s="540"/>
      <c r="T56" s="540"/>
      <c r="U56" s="540"/>
      <c r="V56" s="540"/>
      <c r="W56" s="122" t="s">
        <v>420</v>
      </c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30"/>
      <c r="AN56" s="130"/>
    </row>
    <row r="57" spans="1:40" ht="12.75">
      <c r="A57" s="122" t="s">
        <v>401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540" t="s">
        <v>401</v>
      </c>
      <c r="M57" s="540"/>
      <c r="N57" s="540"/>
      <c r="O57" s="540"/>
      <c r="P57" s="540"/>
      <c r="Q57" s="540"/>
      <c r="R57" s="540"/>
      <c r="S57" s="540"/>
      <c r="T57" s="540"/>
      <c r="U57" s="540"/>
      <c r="V57" s="540"/>
      <c r="W57" s="122" t="s">
        <v>401</v>
      </c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30"/>
      <c r="AN57" s="130"/>
    </row>
    <row r="58" spans="12:21" ht="12.75">
      <c r="L58" s="252"/>
      <c r="U58" s="169"/>
    </row>
    <row r="59" spans="1:39" ht="12.75">
      <c r="A59" s="161" t="s">
        <v>537</v>
      </c>
      <c r="H59" s="128" t="s">
        <v>258</v>
      </c>
      <c r="L59" s="161" t="s">
        <v>537</v>
      </c>
      <c r="S59" s="128" t="s">
        <v>258</v>
      </c>
      <c r="U59" s="169"/>
      <c r="W59" s="161" t="s">
        <v>537</v>
      </c>
      <c r="AM59" s="128" t="s">
        <v>258</v>
      </c>
    </row>
    <row r="61" spans="1:40" s="448" customFormat="1" ht="18" customHeight="1">
      <c r="A61" s="445"/>
      <c r="B61" s="184" t="s">
        <v>268</v>
      </c>
      <c r="C61" s="185"/>
      <c r="D61" s="184" t="s">
        <v>269</v>
      </c>
      <c r="E61" s="185"/>
      <c r="F61" s="184" t="s">
        <v>270</v>
      </c>
      <c r="G61" s="185"/>
      <c r="H61" s="184" t="s">
        <v>271</v>
      </c>
      <c r="I61" s="185"/>
      <c r="J61" s="184" t="s">
        <v>259</v>
      </c>
      <c r="K61" s="185"/>
      <c r="L61" s="446"/>
      <c r="M61" s="184" t="s">
        <v>268</v>
      </c>
      <c r="N61" s="185"/>
      <c r="O61" s="184" t="s">
        <v>269</v>
      </c>
      <c r="P61" s="185"/>
      <c r="Q61" s="184" t="s">
        <v>270</v>
      </c>
      <c r="R61" s="185"/>
      <c r="S61" s="184" t="s">
        <v>271</v>
      </c>
      <c r="T61" s="185"/>
      <c r="U61" s="184" t="s">
        <v>259</v>
      </c>
      <c r="V61" s="185"/>
      <c r="W61" s="419"/>
      <c r="X61" s="537" t="s">
        <v>132</v>
      </c>
      <c r="Y61" s="538"/>
      <c r="Z61" s="538"/>
      <c r="AA61" s="538"/>
      <c r="AB61" s="539"/>
      <c r="AC61" s="412" t="s">
        <v>5</v>
      </c>
      <c r="AD61" s="421"/>
      <c r="AE61" s="412"/>
      <c r="AF61" s="412" t="s">
        <v>534</v>
      </c>
      <c r="AG61" s="413"/>
      <c r="AH61" s="411"/>
      <c r="AI61" s="447"/>
      <c r="AJ61" s="500" t="s">
        <v>430</v>
      </c>
      <c r="AK61" s="399" t="s">
        <v>385</v>
      </c>
      <c r="AL61" s="412" t="s">
        <v>386</v>
      </c>
      <c r="AM61" s="400"/>
      <c r="AN61" s="417"/>
    </row>
    <row r="62" spans="1:40" s="448" customFormat="1" ht="26.25" customHeight="1">
      <c r="A62" s="231" t="s">
        <v>416</v>
      </c>
      <c r="B62" s="237" t="s">
        <v>532</v>
      </c>
      <c r="C62" s="237" t="s">
        <v>265</v>
      </c>
      <c r="D62" s="237" t="s">
        <v>532</v>
      </c>
      <c r="E62" s="237" t="s">
        <v>265</v>
      </c>
      <c r="F62" s="237" t="s">
        <v>532</v>
      </c>
      <c r="G62" s="237" t="s">
        <v>265</v>
      </c>
      <c r="H62" s="237" t="s">
        <v>532</v>
      </c>
      <c r="I62" s="237" t="s">
        <v>265</v>
      </c>
      <c r="J62" s="237" t="s">
        <v>532</v>
      </c>
      <c r="K62" s="237" t="s">
        <v>265</v>
      </c>
      <c r="L62" s="249" t="s">
        <v>416</v>
      </c>
      <c r="M62" s="237" t="s">
        <v>532</v>
      </c>
      <c r="N62" s="237" t="s">
        <v>265</v>
      </c>
      <c r="O62" s="237" t="s">
        <v>532</v>
      </c>
      <c r="P62" s="237" t="s">
        <v>265</v>
      </c>
      <c r="Q62" s="237" t="s">
        <v>532</v>
      </c>
      <c r="R62" s="237" t="s">
        <v>265</v>
      </c>
      <c r="S62" s="237" t="s">
        <v>532</v>
      </c>
      <c r="T62" s="237" t="s">
        <v>265</v>
      </c>
      <c r="U62" s="237" t="s">
        <v>532</v>
      </c>
      <c r="V62" s="237" t="s">
        <v>265</v>
      </c>
      <c r="W62" s="423" t="s">
        <v>416</v>
      </c>
      <c r="X62" s="424" t="s">
        <v>272</v>
      </c>
      <c r="Y62" s="424" t="s">
        <v>273</v>
      </c>
      <c r="Z62" s="424" t="s">
        <v>274</v>
      </c>
      <c r="AA62" s="424" t="s">
        <v>275</v>
      </c>
      <c r="AB62" s="420" t="s">
        <v>259</v>
      </c>
      <c r="AC62" s="377" t="s">
        <v>393</v>
      </c>
      <c r="AD62" s="377" t="s">
        <v>394</v>
      </c>
      <c r="AE62" s="347" t="s">
        <v>392</v>
      </c>
      <c r="AF62" s="377" t="s">
        <v>533</v>
      </c>
      <c r="AG62" s="347" t="s">
        <v>395</v>
      </c>
      <c r="AH62" s="347" t="s">
        <v>276</v>
      </c>
      <c r="AI62" s="377" t="s">
        <v>396</v>
      </c>
      <c r="AJ62" s="349" t="s">
        <v>566</v>
      </c>
      <c r="AK62" s="349" t="s">
        <v>128</v>
      </c>
      <c r="AL62" s="379" t="s">
        <v>143</v>
      </c>
      <c r="AM62" s="349" t="s">
        <v>138</v>
      </c>
      <c r="AN62" s="379" t="s">
        <v>144</v>
      </c>
    </row>
    <row r="63" spans="1:40" ht="12.75">
      <c r="A63" s="85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25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219"/>
      <c r="X63" s="170"/>
      <c r="Y63" s="170"/>
      <c r="Z63" s="170"/>
      <c r="AA63" s="170"/>
      <c r="AB63" s="170"/>
      <c r="AC63" s="221"/>
      <c r="AD63" s="165"/>
      <c r="AE63" s="91"/>
      <c r="AF63" s="165"/>
      <c r="AG63" s="165"/>
      <c r="AH63" s="165"/>
      <c r="AI63" s="165"/>
      <c r="AJ63" s="47"/>
      <c r="AK63" s="320"/>
      <c r="AL63" s="5"/>
      <c r="AM63" s="170"/>
      <c r="AN63" s="170"/>
    </row>
    <row r="64" spans="1:40" s="26" customFormat="1" ht="12.75">
      <c r="A64" s="9" t="s">
        <v>267</v>
      </c>
      <c r="B64" s="17">
        <f>SUM(B66:B88)</f>
        <v>7269</v>
      </c>
      <c r="C64" s="17">
        <f aca="true" t="shared" si="18" ref="C64:K64">SUM(C66:C88)</f>
        <v>3717</v>
      </c>
      <c r="D64" s="17">
        <f t="shared" si="18"/>
        <v>5001</v>
      </c>
      <c r="E64" s="17">
        <f t="shared" si="18"/>
        <v>2514</v>
      </c>
      <c r="F64" s="17">
        <f t="shared" si="18"/>
        <v>4090</v>
      </c>
      <c r="G64" s="17">
        <f t="shared" si="18"/>
        <v>2064</v>
      </c>
      <c r="H64" s="17">
        <f t="shared" si="18"/>
        <v>4751</v>
      </c>
      <c r="I64" s="17">
        <f t="shared" si="18"/>
        <v>2427</v>
      </c>
      <c r="J64" s="17">
        <f t="shared" si="18"/>
        <v>21111</v>
      </c>
      <c r="K64" s="17">
        <f t="shared" si="18"/>
        <v>10722</v>
      </c>
      <c r="L64" s="251" t="s">
        <v>267</v>
      </c>
      <c r="M64" s="17">
        <f>SUM(M66:M88)</f>
        <v>753</v>
      </c>
      <c r="N64" s="17">
        <f aca="true" t="shared" si="19" ref="N64:AN64">SUM(N66:N88)</f>
        <v>378</v>
      </c>
      <c r="O64" s="17">
        <f t="shared" si="19"/>
        <v>366</v>
      </c>
      <c r="P64" s="17">
        <f t="shared" si="19"/>
        <v>180</v>
      </c>
      <c r="Q64" s="17">
        <f t="shared" si="19"/>
        <v>438</v>
      </c>
      <c r="R64" s="17">
        <f t="shared" si="19"/>
        <v>229</v>
      </c>
      <c r="S64" s="17">
        <f t="shared" si="19"/>
        <v>837</v>
      </c>
      <c r="T64" s="17">
        <f t="shared" si="19"/>
        <v>448</v>
      </c>
      <c r="U64" s="17">
        <f t="shared" si="19"/>
        <v>2394</v>
      </c>
      <c r="V64" s="17">
        <f t="shared" si="19"/>
        <v>1235</v>
      </c>
      <c r="W64" s="251" t="s">
        <v>267</v>
      </c>
      <c r="X64" s="17">
        <f t="shared" si="19"/>
        <v>154</v>
      </c>
      <c r="Y64" s="17">
        <f t="shared" si="19"/>
        <v>123</v>
      </c>
      <c r="Z64" s="17">
        <f t="shared" si="19"/>
        <v>111</v>
      </c>
      <c r="AA64" s="17">
        <f t="shared" si="19"/>
        <v>118</v>
      </c>
      <c r="AB64" s="17">
        <f t="shared" si="19"/>
        <v>506</v>
      </c>
      <c r="AC64" s="17">
        <f>SUM(AC66:AC88)</f>
        <v>486</v>
      </c>
      <c r="AD64" s="17">
        <f>SUM(AD66:AD88)</f>
        <v>33</v>
      </c>
      <c r="AE64" s="17">
        <f>SUM(AE66:AE88)</f>
        <v>519</v>
      </c>
      <c r="AF64" s="17">
        <f t="shared" si="19"/>
        <v>0</v>
      </c>
      <c r="AG64" s="17">
        <f t="shared" si="19"/>
        <v>0</v>
      </c>
      <c r="AH64" s="17">
        <f t="shared" si="19"/>
        <v>0</v>
      </c>
      <c r="AI64" s="17">
        <f t="shared" si="19"/>
        <v>0</v>
      </c>
      <c r="AJ64" s="17">
        <f t="shared" si="19"/>
        <v>878</v>
      </c>
      <c r="AK64" s="17">
        <f t="shared" si="19"/>
        <v>85</v>
      </c>
      <c r="AL64" s="17">
        <f t="shared" si="19"/>
        <v>91</v>
      </c>
      <c r="AM64" s="17">
        <f t="shared" si="19"/>
        <v>91</v>
      </c>
      <c r="AN64" s="17">
        <f t="shared" si="19"/>
        <v>0</v>
      </c>
    </row>
    <row r="65" spans="1:40" ht="12.75">
      <c r="A65" s="85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250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250"/>
      <c r="X65" s="89"/>
      <c r="Y65" s="89"/>
      <c r="Z65" s="89"/>
      <c r="AA65" s="89"/>
      <c r="AB65" s="89"/>
      <c r="AC65" s="89"/>
      <c r="AD65" s="89"/>
      <c r="AE65" s="89"/>
      <c r="AF65" s="89"/>
      <c r="AG65" s="9"/>
      <c r="AH65" s="89"/>
      <c r="AI65" s="85"/>
      <c r="AJ65" s="85"/>
      <c r="AK65" s="85"/>
      <c r="AL65" s="89"/>
      <c r="AM65" s="89"/>
      <c r="AN65" s="89"/>
    </row>
    <row r="66" spans="1:40" ht="14.25" customHeight="1">
      <c r="A66" s="85" t="s">
        <v>103</v>
      </c>
      <c r="B66" s="85">
        <v>517</v>
      </c>
      <c r="C66" s="85">
        <v>282</v>
      </c>
      <c r="D66" s="85">
        <v>301</v>
      </c>
      <c r="E66" s="85">
        <v>159</v>
      </c>
      <c r="F66" s="85">
        <v>304</v>
      </c>
      <c r="G66" s="85">
        <v>159</v>
      </c>
      <c r="H66" s="85">
        <v>293</v>
      </c>
      <c r="I66" s="85">
        <v>140</v>
      </c>
      <c r="J66" s="88">
        <f>B66+D66+F66+H66</f>
        <v>1415</v>
      </c>
      <c r="K66" s="88">
        <f>+C66+E66+G66+I66</f>
        <v>740</v>
      </c>
      <c r="L66" s="250" t="s">
        <v>103</v>
      </c>
      <c r="M66" s="85">
        <v>120</v>
      </c>
      <c r="N66" s="85">
        <v>74</v>
      </c>
      <c r="O66" s="85">
        <v>26</v>
      </c>
      <c r="P66" s="85">
        <v>15</v>
      </c>
      <c r="Q66" s="85">
        <v>61</v>
      </c>
      <c r="R66" s="85">
        <v>34</v>
      </c>
      <c r="S66" s="85">
        <v>65</v>
      </c>
      <c r="T66" s="85">
        <v>37</v>
      </c>
      <c r="U66" s="88">
        <f>M66+O66+Q66+S66</f>
        <v>272</v>
      </c>
      <c r="V66" s="88">
        <f>N66+P66+R66+T66</f>
        <v>160</v>
      </c>
      <c r="W66" s="250" t="s">
        <v>103</v>
      </c>
      <c r="X66" s="89">
        <v>9</v>
      </c>
      <c r="Y66" s="89">
        <v>6</v>
      </c>
      <c r="Z66" s="89">
        <v>6</v>
      </c>
      <c r="AA66" s="89">
        <v>5</v>
      </c>
      <c r="AB66" s="89">
        <f aca="true" t="shared" si="20" ref="AB66:AB80">SUM(X66:AA66)</f>
        <v>26</v>
      </c>
      <c r="AC66" s="89">
        <v>26</v>
      </c>
      <c r="AD66" s="89">
        <v>0</v>
      </c>
      <c r="AE66" s="89">
        <f aca="true" t="shared" si="21" ref="AE66:AE80">+AC66+AD66</f>
        <v>26</v>
      </c>
      <c r="AF66" s="89"/>
      <c r="AG66" s="89"/>
      <c r="AH66" s="89"/>
      <c r="AI66" s="89"/>
      <c r="AJ66" s="89">
        <v>51</v>
      </c>
      <c r="AK66" s="85">
        <v>4</v>
      </c>
      <c r="AL66" s="85">
        <f aca="true" t="shared" si="22" ref="AL66:AL80">AM66+AN66</f>
        <v>4</v>
      </c>
      <c r="AM66" s="89">
        <v>4</v>
      </c>
      <c r="AN66" s="89"/>
    </row>
    <row r="67" spans="1:40" ht="14.25" customHeight="1">
      <c r="A67" s="85" t="s">
        <v>104</v>
      </c>
      <c r="B67" s="85">
        <v>199</v>
      </c>
      <c r="C67" s="85">
        <v>113</v>
      </c>
      <c r="D67" s="85">
        <v>140</v>
      </c>
      <c r="E67" s="85">
        <v>77</v>
      </c>
      <c r="F67" s="85">
        <v>61</v>
      </c>
      <c r="G67" s="85">
        <v>37</v>
      </c>
      <c r="H67" s="85">
        <v>95</v>
      </c>
      <c r="I67" s="85">
        <v>54</v>
      </c>
      <c r="J67" s="88">
        <f>B67+D67+F67+H67</f>
        <v>495</v>
      </c>
      <c r="K67" s="88">
        <f>+C67+E67+G67+I67</f>
        <v>281</v>
      </c>
      <c r="L67" s="250" t="s">
        <v>104</v>
      </c>
      <c r="M67" s="85">
        <v>31</v>
      </c>
      <c r="N67" s="85">
        <v>22</v>
      </c>
      <c r="O67" s="85">
        <v>4</v>
      </c>
      <c r="P67" s="85">
        <v>1</v>
      </c>
      <c r="Q67" s="85">
        <v>3</v>
      </c>
      <c r="R67" s="85">
        <v>1</v>
      </c>
      <c r="S67" s="85">
        <v>18</v>
      </c>
      <c r="T67" s="85">
        <v>6</v>
      </c>
      <c r="U67" s="88">
        <f>M67+O67+Q67+S67</f>
        <v>56</v>
      </c>
      <c r="V67" s="88">
        <f>N67+P67+R67+T67</f>
        <v>30</v>
      </c>
      <c r="W67" s="250" t="s">
        <v>104</v>
      </c>
      <c r="X67" s="89">
        <v>6</v>
      </c>
      <c r="Y67" s="89">
        <v>3</v>
      </c>
      <c r="Z67" s="89">
        <v>4</v>
      </c>
      <c r="AA67" s="89">
        <v>4</v>
      </c>
      <c r="AB67" s="89">
        <f t="shared" si="20"/>
        <v>17</v>
      </c>
      <c r="AC67" s="89">
        <v>17</v>
      </c>
      <c r="AD67" s="89">
        <v>0</v>
      </c>
      <c r="AE67" s="89">
        <f t="shared" si="21"/>
        <v>17</v>
      </c>
      <c r="AF67" s="89"/>
      <c r="AG67" s="89"/>
      <c r="AH67" s="89"/>
      <c r="AI67" s="89"/>
      <c r="AJ67" s="89">
        <v>33</v>
      </c>
      <c r="AK67" s="85">
        <v>1</v>
      </c>
      <c r="AL67" s="85">
        <f t="shared" si="22"/>
        <v>4</v>
      </c>
      <c r="AM67" s="89">
        <v>4</v>
      </c>
      <c r="AN67" s="89"/>
    </row>
    <row r="68" spans="1:40" ht="14.25" customHeight="1">
      <c r="A68" s="85" t="s">
        <v>106</v>
      </c>
      <c r="B68" s="85">
        <v>894</v>
      </c>
      <c r="C68" s="85">
        <v>471</v>
      </c>
      <c r="D68" s="85">
        <v>712</v>
      </c>
      <c r="E68" s="85">
        <v>387</v>
      </c>
      <c r="F68" s="85">
        <v>508</v>
      </c>
      <c r="G68" s="85">
        <v>262</v>
      </c>
      <c r="H68" s="85">
        <v>688</v>
      </c>
      <c r="I68" s="85">
        <v>361</v>
      </c>
      <c r="J68" s="88">
        <f aca="true" t="shared" si="23" ref="J68:J80">B68+D68+F68+H68</f>
        <v>2802</v>
      </c>
      <c r="K68" s="88">
        <f aca="true" t="shared" si="24" ref="K68:K80">+C68+E68+G68+I68</f>
        <v>1481</v>
      </c>
      <c r="L68" s="250" t="s">
        <v>106</v>
      </c>
      <c r="M68" s="85">
        <v>55</v>
      </c>
      <c r="N68" s="85">
        <v>33</v>
      </c>
      <c r="O68" s="85">
        <v>30</v>
      </c>
      <c r="P68" s="85">
        <v>19</v>
      </c>
      <c r="Q68" s="85">
        <v>76</v>
      </c>
      <c r="R68" s="85">
        <v>44</v>
      </c>
      <c r="S68" s="85">
        <v>118</v>
      </c>
      <c r="T68" s="85">
        <v>62</v>
      </c>
      <c r="U68" s="88">
        <f aca="true" t="shared" si="25" ref="U68:U80">M68+O68+Q68+S68</f>
        <v>279</v>
      </c>
      <c r="V68" s="88">
        <f aca="true" t="shared" si="26" ref="V68:V80">N68+P68+R68+T68</f>
        <v>158</v>
      </c>
      <c r="W68" s="250" t="s">
        <v>106</v>
      </c>
      <c r="X68" s="89">
        <v>19</v>
      </c>
      <c r="Y68" s="89">
        <v>17</v>
      </c>
      <c r="Z68" s="89">
        <v>12</v>
      </c>
      <c r="AA68" s="89">
        <v>15</v>
      </c>
      <c r="AB68" s="89">
        <f t="shared" si="20"/>
        <v>63</v>
      </c>
      <c r="AC68" s="89">
        <v>65</v>
      </c>
      <c r="AD68" s="89">
        <v>2</v>
      </c>
      <c r="AE68" s="89">
        <f t="shared" si="21"/>
        <v>67</v>
      </c>
      <c r="AF68" s="89"/>
      <c r="AG68" s="89"/>
      <c r="AH68" s="89"/>
      <c r="AI68" s="89"/>
      <c r="AJ68" s="89">
        <v>104</v>
      </c>
      <c r="AK68" s="85">
        <v>19</v>
      </c>
      <c r="AL68" s="85">
        <f t="shared" si="22"/>
        <v>13</v>
      </c>
      <c r="AM68" s="89">
        <v>13</v>
      </c>
      <c r="AN68" s="89"/>
    </row>
    <row r="69" spans="1:40" ht="14.25" customHeight="1">
      <c r="A69" s="85" t="s">
        <v>108</v>
      </c>
      <c r="B69" s="85">
        <v>765</v>
      </c>
      <c r="C69" s="85">
        <v>396</v>
      </c>
      <c r="D69" s="85">
        <v>470</v>
      </c>
      <c r="E69" s="85">
        <v>241</v>
      </c>
      <c r="F69" s="85">
        <v>414</v>
      </c>
      <c r="G69" s="85">
        <v>210</v>
      </c>
      <c r="H69" s="85">
        <v>549</v>
      </c>
      <c r="I69" s="85">
        <v>296</v>
      </c>
      <c r="J69" s="88">
        <f t="shared" si="23"/>
        <v>2198</v>
      </c>
      <c r="K69" s="88">
        <f t="shared" si="24"/>
        <v>1143</v>
      </c>
      <c r="L69" s="250" t="s">
        <v>108</v>
      </c>
      <c r="M69" s="85">
        <v>30</v>
      </c>
      <c r="N69" s="85">
        <v>10</v>
      </c>
      <c r="O69" s="85">
        <v>26</v>
      </c>
      <c r="P69" s="85">
        <v>13</v>
      </c>
      <c r="Q69" s="85">
        <v>31</v>
      </c>
      <c r="R69" s="85">
        <v>17</v>
      </c>
      <c r="S69" s="85">
        <v>144</v>
      </c>
      <c r="T69" s="85">
        <v>95</v>
      </c>
      <c r="U69" s="88">
        <f t="shared" si="25"/>
        <v>231</v>
      </c>
      <c r="V69" s="88">
        <f t="shared" si="26"/>
        <v>135</v>
      </c>
      <c r="W69" s="250" t="s">
        <v>108</v>
      </c>
      <c r="X69" s="89">
        <v>18</v>
      </c>
      <c r="Y69" s="89">
        <v>15</v>
      </c>
      <c r="Z69" s="89">
        <v>14</v>
      </c>
      <c r="AA69" s="89">
        <v>18</v>
      </c>
      <c r="AB69" s="89">
        <f t="shared" si="20"/>
        <v>65</v>
      </c>
      <c r="AC69" s="89">
        <v>61</v>
      </c>
      <c r="AD69" s="89">
        <v>7</v>
      </c>
      <c r="AE69" s="89">
        <f t="shared" si="21"/>
        <v>68</v>
      </c>
      <c r="AF69" s="89"/>
      <c r="AG69" s="89"/>
      <c r="AH69" s="89"/>
      <c r="AI69" s="89"/>
      <c r="AJ69" s="89">
        <v>89</v>
      </c>
      <c r="AK69" s="85">
        <v>5</v>
      </c>
      <c r="AL69" s="85">
        <f t="shared" si="22"/>
        <v>13</v>
      </c>
      <c r="AM69" s="89">
        <v>13</v>
      </c>
      <c r="AN69" s="89"/>
    </row>
    <row r="70" spans="1:40" ht="14.25" customHeight="1">
      <c r="A70" s="85" t="s">
        <v>109</v>
      </c>
      <c r="B70" s="85">
        <v>326</v>
      </c>
      <c r="C70" s="85">
        <v>168</v>
      </c>
      <c r="D70" s="85">
        <v>278</v>
      </c>
      <c r="E70" s="85">
        <v>142</v>
      </c>
      <c r="F70" s="85">
        <v>237</v>
      </c>
      <c r="G70" s="85">
        <v>123</v>
      </c>
      <c r="H70" s="85">
        <v>274</v>
      </c>
      <c r="I70" s="85">
        <v>137</v>
      </c>
      <c r="J70" s="88">
        <f t="shared" si="23"/>
        <v>1115</v>
      </c>
      <c r="K70" s="88">
        <f t="shared" si="24"/>
        <v>570</v>
      </c>
      <c r="L70" s="250" t="s">
        <v>109</v>
      </c>
      <c r="M70" s="85">
        <v>54</v>
      </c>
      <c r="N70" s="85">
        <v>22</v>
      </c>
      <c r="O70" s="85">
        <v>26</v>
      </c>
      <c r="P70" s="85">
        <v>17</v>
      </c>
      <c r="Q70" s="85">
        <v>18</v>
      </c>
      <c r="R70" s="85">
        <v>14</v>
      </c>
      <c r="S70" s="85">
        <v>26</v>
      </c>
      <c r="T70" s="85">
        <v>14</v>
      </c>
      <c r="U70" s="88">
        <f t="shared" si="25"/>
        <v>124</v>
      </c>
      <c r="V70" s="88">
        <f t="shared" si="26"/>
        <v>67</v>
      </c>
      <c r="W70" s="250" t="s">
        <v>109</v>
      </c>
      <c r="X70" s="89">
        <v>7</v>
      </c>
      <c r="Y70" s="89">
        <v>6</v>
      </c>
      <c r="Z70" s="89">
        <v>5</v>
      </c>
      <c r="AA70" s="89">
        <v>4</v>
      </c>
      <c r="AB70" s="89">
        <f t="shared" si="20"/>
        <v>22</v>
      </c>
      <c r="AC70" s="89">
        <v>23</v>
      </c>
      <c r="AD70" s="89">
        <v>0</v>
      </c>
      <c r="AE70" s="89">
        <f t="shared" si="21"/>
        <v>23</v>
      </c>
      <c r="AF70" s="89"/>
      <c r="AG70" s="89"/>
      <c r="AH70" s="89"/>
      <c r="AI70" s="89"/>
      <c r="AJ70" s="89">
        <v>38</v>
      </c>
      <c r="AK70" s="85">
        <v>3</v>
      </c>
      <c r="AL70" s="85">
        <f t="shared" si="22"/>
        <v>3</v>
      </c>
      <c r="AM70" s="89">
        <v>3</v>
      </c>
      <c r="AN70" s="89"/>
    </row>
    <row r="71" spans="1:40" ht="14.25" customHeight="1">
      <c r="A71" s="85" t="s">
        <v>110</v>
      </c>
      <c r="B71" s="85">
        <v>1738</v>
      </c>
      <c r="C71" s="85">
        <v>884</v>
      </c>
      <c r="D71" s="85">
        <v>1374</v>
      </c>
      <c r="E71" s="85">
        <v>669</v>
      </c>
      <c r="F71" s="85">
        <v>1185</v>
      </c>
      <c r="G71" s="85">
        <v>592</v>
      </c>
      <c r="H71" s="85">
        <v>1394</v>
      </c>
      <c r="I71" s="85">
        <v>732</v>
      </c>
      <c r="J71" s="88">
        <f t="shared" si="23"/>
        <v>5691</v>
      </c>
      <c r="K71" s="88">
        <f t="shared" si="24"/>
        <v>2877</v>
      </c>
      <c r="L71" s="250" t="s">
        <v>110</v>
      </c>
      <c r="M71" s="85">
        <v>196</v>
      </c>
      <c r="N71" s="85">
        <v>99</v>
      </c>
      <c r="O71" s="85">
        <v>103</v>
      </c>
      <c r="P71" s="85">
        <v>43</v>
      </c>
      <c r="Q71" s="85">
        <v>96</v>
      </c>
      <c r="R71" s="85">
        <v>43</v>
      </c>
      <c r="S71" s="85">
        <v>189</v>
      </c>
      <c r="T71" s="85">
        <v>90</v>
      </c>
      <c r="U71" s="88">
        <f t="shared" si="25"/>
        <v>584</v>
      </c>
      <c r="V71" s="88">
        <f t="shared" si="26"/>
        <v>275</v>
      </c>
      <c r="W71" s="250" t="s">
        <v>110</v>
      </c>
      <c r="X71" s="89">
        <v>38</v>
      </c>
      <c r="Y71" s="89">
        <v>32</v>
      </c>
      <c r="Z71" s="89">
        <v>30</v>
      </c>
      <c r="AA71" s="89">
        <v>31</v>
      </c>
      <c r="AB71" s="89">
        <f t="shared" si="20"/>
        <v>131</v>
      </c>
      <c r="AC71" s="89">
        <v>121</v>
      </c>
      <c r="AD71" s="89">
        <v>10</v>
      </c>
      <c r="AE71" s="89">
        <f t="shared" si="21"/>
        <v>131</v>
      </c>
      <c r="AF71" s="89"/>
      <c r="AG71" s="89"/>
      <c r="AH71" s="89"/>
      <c r="AI71" s="89"/>
      <c r="AJ71" s="89">
        <v>270</v>
      </c>
      <c r="AK71" s="85">
        <v>27</v>
      </c>
      <c r="AL71" s="85">
        <f t="shared" si="22"/>
        <v>16</v>
      </c>
      <c r="AM71" s="89">
        <v>16</v>
      </c>
      <c r="AN71" s="89"/>
    </row>
    <row r="72" spans="1:40" ht="14.25" customHeight="1">
      <c r="A72" s="85" t="s">
        <v>111</v>
      </c>
      <c r="B72" s="85">
        <v>874</v>
      </c>
      <c r="C72" s="85">
        <v>478</v>
      </c>
      <c r="D72" s="85">
        <v>379</v>
      </c>
      <c r="E72" s="85">
        <v>221</v>
      </c>
      <c r="F72" s="85">
        <v>301</v>
      </c>
      <c r="G72" s="85">
        <v>165</v>
      </c>
      <c r="H72" s="85">
        <v>278</v>
      </c>
      <c r="I72" s="85">
        <v>157</v>
      </c>
      <c r="J72" s="88">
        <f t="shared" si="23"/>
        <v>1832</v>
      </c>
      <c r="K72" s="88">
        <f t="shared" si="24"/>
        <v>1021</v>
      </c>
      <c r="L72" s="250" t="s">
        <v>111</v>
      </c>
      <c r="M72" s="85">
        <v>59</v>
      </c>
      <c r="N72" s="85">
        <v>27</v>
      </c>
      <c r="O72" s="85">
        <v>39</v>
      </c>
      <c r="P72" s="85">
        <v>23</v>
      </c>
      <c r="Q72" s="85">
        <v>37</v>
      </c>
      <c r="R72" s="85">
        <v>21</v>
      </c>
      <c r="S72" s="85">
        <v>55</v>
      </c>
      <c r="T72" s="85">
        <v>37</v>
      </c>
      <c r="U72" s="88">
        <f t="shared" si="25"/>
        <v>190</v>
      </c>
      <c r="V72" s="88">
        <f t="shared" si="26"/>
        <v>108</v>
      </c>
      <c r="W72" s="250" t="s">
        <v>111</v>
      </c>
      <c r="X72" s="89">
        <v>16</v>
      </c>
      <c r="Y72" s="89">
        <v>9</v>
      </c>
      <c r="Z72" s="89">
        <v>7</v>
      </c>
      <c r="AA72" s="89">
        <v>7</v>
      </c>
      <c r="AB72" s="89">
        <f t="shared" si="20"/>
        <v>39</v>
      </c>
      <c r="AC72" s="89">
        <v>34</v>
      </c>
      <c r="AD72" s="89">
        <v>8</v>
      </c>
      <c r="AE72" s="89">
        <f t="shared" si="21"/>
        <v>42</v>
      </c>
      <c r="AF72" s="89"/>
      <c r="AG72" s="89"/>
      <c r="AH72" s="89"/>
      <c r="AI72" s="89"/>
      <c r="AJ72" s="89">
        <v>64</v>
      </c>
      <c r="AK72" s="85">
        <v>3</v>
      </c>
      <c r="AL72" s="85">
        <f t="shared" si="22"/>
        <v>11</v>
      </c>
      <c r="AM72" s="89">
        <v>11</v>
      </c>
      <c r="AN72" s="89"/>
    </row>
    <row r="73" spans="1:40" ht="14.25" customHeight="1">
      <c r="A73" s="85" t="s">
        <v>113</v>
      </c>
      <c r="B73" s="85">
        <v>102</v>
      </c>
      <c r="C73" s="85">
        <v>45</v>
      </c>
      <c r="D73" s="85">
        <v>44</v>
      </c>
      <c r="E73" s="85">
        <v>20</v>
      </c>
      <c r="F73" s="85">
        <v>38</v>
      </c>
      <c r="G73" s="85">
        <v>19</v>
      </c>
      <c r="H73" s="85">
        <v>30</v>
      </c>
      <c r="I73" s="85">
        <v>16</v>
      </c>
      <c r="J73" s="88">
        <f t="shared" si="23"/>
        <v>214</v>
      </c>
      <c r="K73" s="88">
        <f t="shared" si="24"/>
        <v>100</v>
      </c>
      <c r="L73" s="250" t="s">
        <v>113</v>
      </c>
      <c r="M73" s="85">
        <v>5</v>
      </c>
      <c r="N73" s="85">
        <v>2</v>
      </c>
      <c r="O73" s="85">
        <v>1</v>
      </c>
      <c r="P73" s="85">
        <v>1</v>
      </c>
      <c r="Q73" s="85">
        <v>4</v>
      </c>
      <c r="R73" s="85">
        <v>2</v>
      </c>
      <c r="S73" s="85">
        <v>3</v>
      </c>
      <c r="T73" s="85">
        <v>1</v>
      </c>
      <c r="U73" s="88">
        <f t="shared" si="25"/>
        <v>13</v>
      </c>
      <c r="V73" s="88">
        <f t="shared" si="26"/>
        <v>6</v>
      </c>
      <c r="W73" s="250" t="s">
        <v>113</v>
      </c>
      <c r="X73" s="89">
        <v>2</v>
      </c>
      <c r="Y73" s="89">
        <v>1</v>
      </c>
      <c r="Z73" s="89">
        <v>1</v>
      </c>
      <c r="AA73" s="89">
        <v>1</v>
      </c>
      <c r="AB73" s="89">
        <f t="shared" si="20"/>
        <v>5</v>
      </c>
      <c r="AC73" s="89">
        <v>5</v>
      </c>
      <c r="AD73" s="89">
        <v>1</v>
      </c>
      <c r="AE73" s="89">
        <f t="shared" si="21"/>
        <v>6</v>
      </c>
      <c r="AF73" s="89"/>
      <c r="AG73" s="89"/>
      <c r="AH73" s="89"/>
      <c r="AI73" s="89"/>
      <c r="AJ73" s="89">
        <v>15</v>
      </c>
      <c r="AK73" s="85">
        <v>0</v>
      </c>
      <c r="AL73" s="85">
        <f t="shared" si="22"/>
        <v>2</v>
      </c>
      <c r="AM73" s="89">
        <v>2</v>
      </c>
      <c r="AN73" s="89"/>
    </row>
    <row r="74" spans="1:40" ht="14.25" customHeight="1">
      <c r="A74" s="85" t="s">
        <v>114</v>
      </c>
      <c r="B74" s="85">
        <v>470</v>
      </c>
      <c r="C74" s="85">
        <v>223</v>
      </c>
      <c r="D74" s="85">
        <v>281</v>
      </c>
      <c r="E74" s="85">
        <v>131</v>
      </c>
      <c r="F74" s="85">
        <v>247</v>
      </c>
      <c r="G74" s="85">
        <v>121</v>
      </c>
      <c r="H74" s="85">
        <v>210</v>
      </c>
      <c r="I74" s="85">
        <v>99</v>
      </c>
      <c r="J74" s="88">
        <f t="shared" si="23"/>
        <v>1208</v>
      </c>
      <c r="K74" s="88">
        <f t="shared" si="24"/>
        <v>574</v>
      </c>
      <c r="L74" s="250" t="s">
        <v>114</v>
      </c>
      <c r="M74" s="85">
        <v>56</v>
      </c>
      <c r="N74" s="85">
        <v>29</v>
      </c>
      <c r="O74" s="85">
        <v>16</v>
      </c>
      <c r="P74" s="85">
        <v>10</v>
      </c>
      <c r="Q74" s="85">
        <v>33</v>
      </c>
      <c r="R74" s="85">
        <v>17</v>
      </c>
      <c r="S74" s="85">
        <v>23</v>
      </c>
      <c r="T74" s="85">
        <v>14</v>
      </c>
      <c r="U74" s="88">
        <f t="shared" si="25"/>
        <v>128</v>
      </c>
      <c r="V74" s="88">
        <f t="shared" si="26"/>
        <v>70</v>
      </c>
      <c r="W74" s="250" t="s">
        <v>114</v>
      </c>
      <c r="X74" s="89">
        <v>8</v>
      </c>
      <c r="Y74" s="89">
        <v>6</v>
      </c>
      <c r="Z74" s="89">
        <v>5</v>
      </c>
      <c r="AA74" s="89">
        <v>4</v>
      </c>
      <c r="AB74" s="89">
        <f t="shared" si="20"/>
        <v>23</v>
      </c>
      <c r="AC74" s="89">
        <v>21</v>
      </c>
      <c r="AD74" s="89">
        <v>0</v>
      </c>
      <c r="AE74" s="89">
        <f t="shared" si="21"/>
        <v>21</v>
      </c>
      <c r="AF74" s="89"/>
      <c r="AG74" s="89"/>
      <c r="AH74" s="89"/>
      <c r="AI74" s="89"/>
      <c r="AJ74" s="89">
        <v>31</v>
      </c>
      <c r="AK74" s="85">
        <v>2</v>
      </c>
      <c r="AL74" s="85">
        <f t="shared" si="22"/>
        <v>3</v>
      </c>
      <c r="AM74" s="89">
        <v>3</v>
      </c>
      <c r="AN74" s="89"/>
    </row>
    <row r="75" spans="1:40" ht="14.25" customHeight="1">
      <c r="A75" s="85" t="s">
        <v>115</v>
      </c>
      <c r="B75" s="85">
        <v>36</v>
      </c>
      <c r="C75" s="85">
        <v>14</v>
      </c>
      <c r="D75" s="85">
        <v>45</v>
      </c>
      <c r="E75" s="85">
        <v>21</v>
      </c>
      <c r="F75" s="85">
        <v>20</v>
      </c>
      <c r="G75" s="85">
        <v>13</v>
      </c>
      <c r="H75" s="85">
        <v>12</v>
      </c>
      <c r="I75" s="85">
        <v>7</v>
      </c>
      <c r="J75" s="88">
        <f t="shared" si="23"/>
        <v>113</v>
      </c>
      <c r="K75" s="88">
        <f t="shared" si="24"/>
        <v>55</v>
      </c>
      <c r="L75" s="250" t="s">
        <v>115</v>
      </c>
      <c r="M75" s="85">
        <v>0</v>
      </c>
      <c r="N75" s="85">
        <v>0</v>
      </c>
      <c r="O75" s="85">
        <v>0</v>
      </c>
      <c r="P75" s="85">
        <v>0</v>
      </c>
      <c r="Q75" s="85">
        <v>0</v>
      </c>
      <c r="R75" s="85">
        <v>0</v>
      </c>
      <c r="S75" s="85">
        <v>0</v>
      </c>
      <c r="T75" s="85">
        <v>0</v>
      </c>
      <c r="U75" s="88">
        <f t="shared" si="25"/>
        <v>0</v>
      </c>
      <c r="V75" s="88">
        <f t="shared" si="26"/>
        <v>0</v>
      </c>
      <c r="W75" s="250" t="s">
        <v>115</v>
      </c>
      <c r="X75" s="89">
        <v>1</v>
      </c>
      <c r="Y75" s="89">
        <v>1</v>
      </c>
      <c r="Z75" s="89">
        <v>1</v>
      </c>
      <c r="AA75" s="89">
        <v>1</v>
      </c>
      <c r="AB75" s="89">
        <f t="shared" si="20"/>
        <v>4</v>
      </c>
      <c r="AC75" s="89">
        <v>4</v>
      </c>
      <c r="AD75" s="89">
        <v>0</v>
      </c>
      <c r="AE75" s="89">
        <f t="shared" si="21"/>
        <v>4</v>
      </c>
      <c r="AF75" s="89"/>
      <c r="AG75" s="89"/>
      <c r="AH75" s="89"/>
      <c r="AI75" s="89"/>
      <c r="AJ75" s="89">
        <v>7</v>
      </c>
      <c r="AK75" s="85">
        <v>0</v>
      </c>
      <c r="AL75" s="85">
        <f t="shared" si="22"/>
        <v>1</v>
      </c>
      <c r="AM75" s="89">
        <v>1</v>
      </c>
      <c r="AN75" s="89"/>
    </row>
    <row r="76" spans="1:40" ht="14.25" customHeight="1">
      <c r="A76" s="85" t="s">
        <v>118</v>
      </c>
      <c r="B76" s="85">
        <v>523</v>
      </c>
      <c r="C76" s="85">
        <v>254</v>
      </c>
      <c r="D76" s="85">
        <v>418</v>
      </c>
      <c r="E76" s="85">
        <v>195</v>
      </c>
      <c r="F76" s="85">
        <v>353</v>
      </c>
      <c r="G76" s="85">
        <v>167</v>
      </c>
      <c r="H76" s="85">
        <v>463</v>
      </c>
      <c r="I76" s="85">
        <v>217</v>
      </c>
      <c r="J76" s="88">
        <f t="shared" si="23"/>
        <v>1757</v>
      </c>
      <c r="K76" s="88">
        <f t="shared" si="24"/>
        <v>833</v>
      </c>
      <c r="L76" s="250" t="s">
        <v>118</v>
      </c>
      <c r="M76" s="85">
        <v>52</v>
      </c>
      <c r="N76" s="85">
        <v>19</v>
      </c>
      <c r="O76" s="85">
        <v>56</v>
      </c>
      <c r="P76" s="85">
        <v>25</v>
      </c>
      <c r="Q76" s="85">
        <v>51</v>
      </c>
      <c r="R76" s="85">
        <v>21</v>
      </c>
      <c r="S76" s="85">
        <v>120</v>
      </c>
      <c r="T76" s="85">
        <v>51</v>
      </c>
      <c r="U76" s="88">
        <f t="shared" si="25"/>
        <v>279</v>
      </c>
      <c r="V76" s="88">
        <f t="shared" si="26"/>
        <v>116</v>
      </c>
      <c r="W76" s="250" t="s">
        <v>118</v>
      </c>
      <c r="X76" s="89">
        <v>10</v>
      </c>
      <c r="Y76" s="89">
        <v>10</v>
      </c>
      <c r="Z76" s="89">
        <v>10</v>
      </c>
      <c r="AA76" s="89">
        <v>11</v>
      </c>
      <c r="AB76" s="89">
        <f t="shared" si="20"/>
        <v>41</v>
      </c>
      <c r="AC76" s="89">
        <v>38</v>
      </c>
      <c r="AD76" s="89">
        <v>1</v>
      </c>
      <c r="AE76" s="89">
        <f t="shared" si="21"/>
        <v>39</v>
      </c>
      <c r="AF76" s="89"/>
      <c r="AG76" s="89"/>
      <c r="AH76" s="89"/>
      <c r="AI76" s="89"/>
      <c r="AJ76" s="89">
        <v>67</v>
      </c>
      <c r="AK76" s="85">
        <v>12</v>
      </c>
      <c r="AL76" s="85">
        <f t="shared" si="22"/>
        <v>8</v>
      </c>
      <c r="AM76" s="89">
        <v>8</v>
      </c>
      <c r="AN76" s="89"/>
    </row>
    <row r="77" spans="1:40" ht="14.25" customHeight="1">
      <c r="A77" s="85" t="s">
        <v>119</v>
      </c>
      <c r="B77" s="85">
        <v>49</v>
      </c>
      <c r="C77" s="85">
        <v>33</v>
      </c>
      <c r="D77" s="85">
        <v>18</v>
      </c>
      <c r="E77" s="85">
        <v>10</v>
      </c>
      <c r="F77" s="85">
        <v>23</v>
      </c>
      <c r="G77" s="85">
        <v>14</v>
      </c>
      <c r="H77" s="85">
        <v>21</v>
      </c>
      <c r="I77" s="85">
        <v>11</v>
      </c>
      <c r="J77" s="88">
        <f t="shared" si="23"/>
        <v>111</v>
      </c>
      <c r="K77" s="88">
        <f t="shared" si="24"/>
        <v>68</v>
      </c>
      <c r="L77" s="250" t="s">
        <v>119</v>
      </c>
      <c r="M77" s="85">
        <v>6</v>
      </c>
      <c r="N77" s="85">
        <v>6</v>
      </c>
      <c r="O77" s="85">
        <v>1</v>
      </c>
      <c r="P77" s="85">
        <v>1</v>
      </c>
      <c r="Q77" s="85">
        <v>4</v>
      </c>
      <c r="R77" s="85">
        <v>3</v>
      </c>
      <c r="S77" s="85">
        <v>3</v>
      </c>
      <c r="T77" s="85">
        <v>1</v>
      </c>
      <c r="U77" s="88">
        <f t="shared" si="25"/>
        <v>14</v>
      </c>
      <c r="V77" s="88">
        <f t="shared" si="26"/>
        <v>11</v>
      </c>
      <c r="W77" s="250" t="s">
        <v>119</v>
      </c>
      <c r="X77" s="89">
        <v>2</v>
      </c>
      <c r="Y77" s="89">
        <v>1</v>
      </c>
      <c r="Z77" s="89">
        <v>1</v>
      </c>
      <c r="AA77" s="89">
        <v>1</v>
      </c>
      <c r="AB77" s="89">
        <f t="shared" si="20"/>
        <v>5</v>
      </c>
      <c r="AC77" s="89">
        <v>5</v>
      </c>
      <c r="AD77" s="89">
        <v>0</v>
      </c>
      <c r="AE77" s="89">
        <f t="shared" si="21"/>
        <v>5</v>
      </c>
      <c r="AF77" s="89"/>
      <c r="AG77" s="89"/>
      <c r="AH77" s="89"/>
      <c r="AI77" s="89"/>
      <c r="AJ77" s="89">
        <v>7</v>
      </c>
      <c r="AK77" s="85">
        <v>0</v>
      </c>
      <c r="AL77" s="85">
        <f t="shared" si="22"/>
        <v>1</v>
      </c>
      <c r="AM77" s="89">
        <v>1</v>
      </c>
      <c r="AN77" s="89"/>
    </row>
    <row r="78" spans="1:40" ht="14.25" customHeight="1">
      <c r="A78" s="85" t="s">
        <v>120</v>
      </c>
      <c r="B78" s="85">
        <v>421</v>
      </c>
      <c r="C78" s="85">
        <v>191</v>
      </c>
      <c r="D78" s="85">
        <v>294</v>
      </c>
      <c r="E78" s="85">
        <v>132</v>
      </c>
      <c r="F78" s="85">
        <v>234</v>
      </c>
      <c r="G78" s="85">
        <v>120</v>
      </c>
      <c r="H78" s="85">
        <v>258</v>
      </c>
      <c r="I78" s="85">
        <v>117</v>
      </c>
      <c r="J78" s="88">
        <f t="shared" si="23"/>
        <v>1207</v>
      </c>
      <c r="K78" s="88">
        <f t="shared" si="24"/>
        <v>560</v>
      </c>
      <c r="L78" s="250" t="s">
        <v>120</v>
      </c>
      <c r="M78" s="85">
        <v>61</v>
      </c>
      <c r="N78" s="85">
        <v>24</v>
      </c>
      <c r="O78" s="85">
        <v>21</v>
      </c>
      <c r="P78" s="85">
        <v>6</v>
      </c>
      <c r="Q78" s="85">
        <v>17</v>
      </c>
      <c r="R78" s="85">
        <v>9</v>
      </c>
      <c r="S78" s="85">
        <v>45</v>
      </c>
      <c r="T78" s="85">
        <v>26</v>
      </c>
      <c r="U78" s="88">
        <f t="shared" si="25"/>
        <v>144</v>
      </c>
      <c r="V78" s="88">
        <f t="shared" si="26"/>
        <v>65</v>
      </c>
      <c r="W78" s="250" t="s">
        <v>120</v>
      </c>
      <c r="X78" s="89">
        <v>9</v>
      </c>
      <c r="Y78" s="89">
        <v>7</v>
      </c>
      <c r="Z78" s="89">
        <v>7</v>
      </c>
      <c r="AA78" s="89">
        <v>7</v>
      </c>
      <c r="AB78" s="89">
        <f t="shared" si="20"/>
        <v>30</v>
      </c>
      <c r="AC78" s="89">
        <v>30</v>
      </c>
      <c r="AD78" s="89">
        <v>0</v>
      </c>
      <c r="AE78" s="89">
        <f t="shared" si="21"/>
        <v>30</v>
      </c>
      <c r="AF78" s="89"/>
      <c r="AG78" s="89"/>
      <c r="AH78" s="89"/>
      <c r="AI78" s="89"/>
      <c r="AJ78" s="89">
        <v>44</v>
      </c>
      <c r="AK78" s="85">
        <v>7</v>
      </c>
      <c r="AL78" s="85">
        <f t="shared" si="22"/>
        <v>4</v>
      </c>
      <c r="AM78" s="89">
        <v>4</v>
      </c>
      <c r="AN78" s="89"/>
    </row>
    <row r="79" spans="1:40" ht="14.25" customHeight="1">
      <c r="A79" s="85" t="s">
        <v>123</v>
      </c>
      <c r="B79" s="85">
        <v>99</v>
      </c>
      <c r="C79" s="85">
        <v>46</v>
      </c>
      <c r="D79" s="85">
        <v>76</v>
      </c>
      <c r="E79" s="85">
        <v>33</v>
      </c>
      <c r="F79" s="85">
        <v>55</v>
      </c>
      <c r="G79" s="85">
        <v>23</v>
      </c>
      <c r="H79" s="85">
        <v>63</v>
      </c>
      <c r="I79" s="85">
        <v>22</v>
      </c>
      <c r="J79" s="88">
        <f t="shared" si="23"/>
        <v>293</v>
      </c>
      <c r="K79" s="88">
        <f t="shared" si="24"/>
        <v>124</v>
      </c>
      <c r="L79" s="250" t="s">
        <v>123</v>
      </c>
      <c r="M79" s="85">
        <v>0</v>
      </c>
      <c r="N79" s="85">
        <v>0</v>
      </c>
      <c r="O79" s="85">
        <v>1</v>
      </c>
      <c r="P79" s="85">
        <v>0</v>
      </c>
      <c r="Q79" s="85">
        <v>0</v>
      </c>
      <c r="R79" s="85">
        <v>0</v>
      </c>
      <c r="S79" s="85">
        <v>16</v>
      </c>
      <c r="T79" s="85">
        <v>7</v>
      </c>
      <c r="U79" s="88">
        <f t="shared" si="25"/>
        <v>17</v>
      </c>
      <c r="V79" s="88">
        <f t="shared" si="26"/>
        <v>7</v>
      </c>
      <c r="W79" s="250" t="s">
        <v>123</v>
      </c>
      <c r="X79" s="89">
        <v>1</v>
      </c>
      <c r="Y79" s="89">
        <v>1</v>
      </c>
      <c r="Z79" s="89">
        <v>1</v>
      </c>
      <c r="AA79" s="89">
        <v>2</v>
      </c>
      <c r="AB79" s="89">
        <f t="shared" si="20"/>
        <v>5</v>
      </c>
      <c r="AC79" s="89">
        <v>4</v>
      </c>
      <c r="AD79" s="89">
        <v>1</v>
      </c>
      <c r="AE79" s="89">
        <f t="shared" si="21"/>
        <v>5</v>
      </c>
      <c r="AF79" s="89"/>
      <c r="AG79" s="89"/>
      <c r="AH79" s="89"/>
      <c r="AI79" s="89"/>
      <c r="AJ79" s="89">
        <v>5</v>
      </c>
      <c r="AK79" s="85">
        <v>1</v>
      </c>
      <c r="AL79" s="85">
        <f t="shared" si="22"/>
        <v>1</v>
      </c>
      <c r="AM79" s="89">
        <v>1</v>
      </c>
      <c r="AN79" s="89"/>
    </row>
    <row r="80" spans="1:40" ht="14.25" customHeight="1">
      <c r="A80" s="85" t="s">
        <v>124</v>
      </c>
      <c r="B80" s="85">
        <v>256</v>
      </c>
      <c r="C80" s="85">
        <v>119</v>
      </c>
      <c r="D80" s="85">
        <v>171</v>
      </c>
      <c r="E80" s="85">
        <v>76</v>
      </c>
      <c r="F80" s="85">
        <v>110</v>
      </c>
      <c r="G80" s="85">
        <v>39</v>
      </c>
      <c r="H80" s="85">
        <v>123</v>
      </c>
      <c r="I80" s="85">
        <v>61</v>
      </c>
      <c r="J80" s="88">
        <f t="shared" si="23"/>
        <v>660</v>
      </c>
      <c r="K80" s="88">
        <f t="shared" si="24"/>
        <v>295</v>
      </c>
      <c r="L80" s="250" t="s">
        <v>124</v>
      </c>
      <c r="M80" s="85">
        <v>28</v>
      </c>
      <c r="N80" s="85">
        <v>11</v>
      </c>
      <c r="O80" s="85">
        <v>16</v>
      </c>
      <c r="P80" s="85">
        <v>6</v>
      </c>
      <c r="Q80" s="85">
        <v>7</v>
      </c>
      <c r="R80" s="85">
        <v>3</v>
      </c>
      <c r="S80" s="85">
        <v>12</v>
      </c>
      <c r="T80" s="85">
        <v>7</v>
      </c>
      <c r="U80" s="88">
        <f t="shared" si="25"/>
        <v>63</v>
      </c>
      <c r="V80" s="88">
        <f t="shared" si="26"/>
        <v>27</v>
      </c>
      <c r="W80" s="250" t="s">
        <v>124</v>
      </c>
      <c r="X80" s="89">
        <v>8</v>
      </c>
      <c r="Y80" s="89">
        <v>8</v>
      </c>
      <c r="Z80" s="89">
        <v>7</v>
      </c>
      <c r="AA80" s="89">
        <v>7</v>
      </c>
      <c r="AB80" s="89">
        <f t="shared" si="20"/>
        <v>30</v>
      </c>
      <c r="AC80" s="89">
        <v>32</v>
      </c>
      <c r="AD80" s="89">
        <v>3</v>
      </c>
      <c r="AE80" s="89">
        <f t="shared" si="21"/>
        <v>35</v>
      </c>
      <c r="AF80" s="89"/>
      <c r="AG80" s="89"/>
      <c r="AH80" s="89"/>
      <c r="AI80" s="89"/>
      <c r="AJ80" s="89">
        <v>53</v>
      </c>
      <c r="AK80" s="85">
        <v>1</v>
      </c>
      <c r="AL80" s="85">
        <f t="shared" si="22"/>
        <v>7</v>
      </c>
      <c r="AM80" s="89">
        <v>7</v>
      </c>
      <c r="AN80" s="89"/>
    </row>
    <row r="81" spans="1:40" ht="14.25" customHeight="1">
      <c r="A81" s="85"/>
      <c r="B81" s="85"/>
      <c r="C81" s="85"/>
      <c r="D81" s="85"/>
      <c r="E81" s="85"/>
      <c r="F81" s="85"/>
      <c r="G81" s="85"/>
      <c r="H81" s="85"/>
      <c r="I81" s="85"/>
      <c r="J81" s="88"/>
      <c r="K81" s="88"/>
      <c r="L81" s="250"/>
      <c r="M81" s="85"/>
      <c r="N81" s="85"/>
      <c r="O81" s="85"/>
      <c r="P81" s="85"/>
      <c r="Q81" s="85"/>
      <c r="R81" s="85"/>
      <c r="S81" s="85"/>
      <c r="T81" s="85"/>
      <c r="U81" s="88"/>
      <c r="V81" s="88"/>
      <c r="W81" s="250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5"/>
      <c r="AK81" s="85"/>
      <c r="AL81" s="89"/>
      <c r="AM81" s="89"/>
      <c r="AN81" s="89"/>
    </row>
    <row r="82" spans="1:40" ht="14.25" customHeight="1">
      <c r="A82" s="85"/>
      <c r="B82" s="85"/>
      <c r="C82" s="85"/>
      <c r="D82" s="85"/>
      <c r="E82" s="85"/>
      <c r="F82" s="85"/>
      <c r="G82" s="85"/>
      <c r="H82" s="85"/>
      <c r="I82" s="85"/>
      <c r="J82" s="88"/>
      <c r="K82" s="88"/>
      <c r="L82" s="250"/>
      <c r="M82" s="85"/>
      <c r="N82" s="85"/>
      <c r="O82" s="85"/>
      <c r="P82" s="85"/>
      <c r="Q82" s="85"/>
      <c r="R82" s="85"/>
      <c r="S82" s="85"/>
      <c r="T82" s="85"/>
      <c r="U82" s="88"/>
      <c r="V82" s="88"/>
      <c r="W82" s="250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5"/>
      <c r="AK82" s="85"/>
      <c r="AL82" s="89"/>
      <c r="AM82" s="89"/>
      <c r="AN82" s="89"/>
    </row>
    <row r="83" spans="1:40" ht="14.25" customHeight="1">
      <c r="A83" s="85"/>
      <c r="B83" s="85"/>
      <c r="C83" s="85"/>
      <c r="D83" s="85"/>
      <c r="E83" s="85"/>
      <c r="F83" s="85"/>
      <c r="G83" s="85"/>
      <c r="H83" s="85"/>
      <c r="I83" s="85"/>
      <c r="J83" s="88"/>
      <c r="K83" s="88"/>
      <c r="L83" s="250"/>
      <c r="M83" s="85"/>
      <c r="N83" s="85"/>
      <c r="O83" s="85"/>
      <c r="P83" s="85"/>
      <c r="Q83" s="85"/>
      <c r="R83" s="85"/>
      <c r="S83" s="85"/>
      <c r="T83" s="85"/>
      <c r="U83" s="88"/>
      <c r="V83" s="88"/>
      <c r="W83" s="250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5"/>
      <c r="AK83" s="85"/>
      <c r="AL83" s="89"/>
      <c r="AM83" s="89"/>
      <c r="AN83" s="89"/>
    </row>
    <row r="84" spans="1:40" ht="14.25" customHeight="1">
      <c r="A84" s="85"/>
      <c r="B84" s="85"/>
      <c r="C84" s="85"/>
      <c r="D84" s="85"/>
      <c r="E84" s="85"/>
      <c r="F84" s="85"/>
      <c r="G84" s="85"/>
      <c r="H84" s="85"/>
      <c r="I84" s="85"/>
      <c r="J84" s="88"/>
      <c r="K84" s="88"/>
      <c r="L84" s="250"/>
      <c r="M84" s="85"/>
      <c r="N84" s="85"/>
      <c r="O84" s="85"/>
      <c r="P84" s="85"/>
      <c r="Q84" s="85"/>
      <c r="R84" s="85"/>
      <c r="S84" s="85"/>
      <c r="T84" s="85"/>
      <c r="U84" s="88"/>
      <c r="V84" s="88"/>
      <c r="W84" s="250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5"/>
      <c r="AK84" s="85"/>
      <c r="AL84" s="89"/>
      <c r="AM84" s="89"/>
      <c r="AN84" s="89"/>
    </row>
    <row r="85" spans="1:40" ht="14.25" customHeight="1">
      <c r="A85" s="85"/>
      <c r="B85" s="85"/>
      <c r="C85" s="85"/>
      <c r="D85" s="85"/>
      <c r="E85" s="85"/>
      <c r="F85" s="85"/>
      <c r="G85" s="85"/>
      <c r="H85" s="85"/>
      <c r="I85" s="85"/>
      <c r="J85" s="88"/>
      <c r="K85" s="88"/>
      <c r="L85" s="250"/>
      <c r="M85" s="85"/>
      <c r="N85" s="85"/>
      <c r="O85" s="85"/>
      <c r="P85" s="85"/>
      <c r="Q85" s="85"/>
      <c r="R85" s="85"/>
      <c r="S85" s="85"/>
      <c r="T85" s="85"/>
      <c r="U85" s="88"/>
      <c r="V85" s="88"/>
      <c r="W85" s="250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5"/>
      <c r="AK85" s="85"/>
      <c r="AL85" s="89"/>
      <c r="AM85" s="89"/>
      <c r="AN85" s="89"/>
    </row>
    <row r="86" spans="1:40" ht="14.25" customHeight="1">
      <c r="A86" s="85"/>
      <c r="B86" s="85"/>
      <c r="C86" s="85"/>
      <c r="D86" s="85"/>
      <c r="E86" s="85"/>
      <c r="F86" s="85"/>
      <c r="G86" s="85"/>
      <c r="H86" s="85"/>
      <c r="I86" s="85"/>
      <c r="J86" s="88"/>
      <c r="K86" s="88"/>
      <c r="L86" s="250"/>
      <c r="M86" s="85"/>
      <c r="N86" s="85"/>
      <c r="O86" s="85"/>
      <c r="P86" s="85"/>
      <c r="Q86" s="85"/>
      <c r="R86" s="85"/>
      <c r="S86" s="85"/>
      <c r="T86" s="85"/>
      <c r="U86" s="88"/>
      <c r="V86" s="88"/>
      <c r="W86" s="250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5"/>
      <c r="AK86" s="85"/>
      <c r="AL86" s="89"/>
      <c r="AM86" s="89"/>
      <c r="AN86" s="89"/>
    </row>
    <row r="87" spans="1:40" ht="14.25" customHeight="1">
      <c r="A87" s="85"/>
      <c r="B87" s="85"/>
      <c r="C87" s="85"/>
      <c r="D87" s="85"/>
      <c r="E87" s="85"/>
      <c r="F87" s="85"/>
      <c r="G87" s="85"/>
      <c r="H87" s="85"/>
      <c r="I87" s="85"/>
      <c r="J87" s="88"/>
      <c r="K87" s="88"/>
      <c r="L87" s="250"/>
      <c r="M87" s="85"/>
      <c r="N87" s="85"/>
      <c r="O87" s="85"/>
      <c r="P87" s="85"/>
      <c r="Q87" s="85"/>
      <c r="R87" s="85"/>
      <c r="S87" s="85"/>
      <c r="T87" s="85"/>
      <c r="U87" s="88"/>
      <c r="V87" s="88"/>
      <c r="W87" s="250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5"/>
      <c r="AK87" s="85"/>
      <c r="AL87" s="89"/>
      <c r="AM87" s="89"/>
      <c r="AN87" s="89"/>
    </row>
    <row r="88" spans="1:40" ht="14.25" customHeight="1">
      <c r="A88" s="85"/>
      <c r="B88" s="85"/>
      <c r="C88" s="85"/>
      <c r="D88" s="85"/>
      <c r="E88" s="85"/>
      <c r="F88" s="85"/>
      <c r="G88" s="85"/>
      <c r="H88" s="85"/>
      <c r="I88" s="85"/>
      <c r="J88" s="89"/>
      <c r="K88" s="89"/>
      <c r="L88" s="250"/>
      <c r="M88" s="85"/>
      <c r="N88" s="85"/>
      <c r="O88" s="85"/>
      <c r="P88" s="85"/>
      <c r="Q88" s="85"/>
      <c r="R88" s="85"/>
      <c r="S88" s="85"/>
      <c r="T88" s="85"/>
      <c r="U88" s="88"/>
      <c r="V88" s="88"/>
      <c r="W88" s="250"/>
      <c r="X88" s="89"/>
      <c r="Y88" s="89"/>
      <c r="Z88" s="89"/>
      <c r="AA88" s="89"/>
      <c r="AB88" s="89"/>
      <c r="AC88" s="85"/>
      <c r="AD88" s="89"/>
      <c r="AE88" s="85"/>
      <c r="AF88" s="89"/>
      <c r="AG88" s="89"/>
      <c r="AH88" s="89"/>
      <c r="AI88" s="85"/>
      <c r="AK88" s="85"/>
      <c r="AL88" s="89"/>
      <c r="AM88" s="89"/>
      <c r="AN88" s="89"/>
    </row>
    <row r="89" spans="1:40" ht="12.75">
      <c r="A89" s="164"/>
      <c r="B89" s="164"/>
      <c r="C89" s="164"/>
      <c r="D89" s="164"/>
      <c r="E89" s="164"/>
      <c r="F89" s="164"/>
      <c r="G89" s="164"/>
      <c r="H89" s="164"/>
      <c r="I89" s="164"/>
      <c r="J89" s="172"/>
      <c r="K89" s="172"/>
      <c r="L89" s="73"/>
      <c r="M89" s="172"/>
      <c r="N89" s="172"/>
      <c r="O89" s="172"/>
      <c r="P89" s="172"/>
      <c r="Q89" s="172"/>
      <c r="R89" s="172"/>
      <c r="S89" s="172"/>
      <c r="T89" s="172"/>
      <c r="U89" s="342"/>
      <c r="V89" s="342"/>
      <c r="W89" s="73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64"/>
      <c r="AJ89" s="164"/>
      <c r="AK89" s="164"/>
      <c r="AL89" s="172"/>
      <c r="AM89" s="172"/>
      <c r="AN89" s="172"/>
    </row>
    <row r="91" spans="1:40" ht="12.75">
      <c r="A91" s="122" t="s">
        <v>172</v>
      </c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540" t="s">
        <v>173</v>
      </c>
      <c r="M91" s="540"/>
      <c r="N91" s="540"/>
      <c r="O91" s="540"/>
      <c r="P91" s="540"/>
      <c r="Q91" s="540"/>
      <c r="R91" s="540"/>
      <c r="S91" s="540"/>
      <c r="T91" s="540"/>
      <c r="U91" s="540"/>
      <c r="V91" s="540"/>
      <c r="W91" s="122" t="s">
        <v>135</v>
      </c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30"/>
      <c r="AN91" s="130"/>
    </row>
    <row r="92" spans="1:40" ht="12.75">
      <c r="A92" s="122" t="s">
        <v>415</v>
      </c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540" t="s">
        <v>415</v>
      </c>
      <c r="M92" s="540"/>
      <c r="N92" s="540"/>
      <c r="O92" s="540"/>
      <c r="P92" s="540"/>
      <c r="Q92" s="540"/>
      <c r="R92" s="540"/>
      <c r="S92" s="540"/>
      <c r="T92" s="540"/>
      <c r="U92" s="540"/>
      <c r="V92" s="540"/>
      <c r="W92" s="122" t="s">
        <v>420</v>
      </c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30"/>
      <c r="AN92" s="130"/>
    </row>
    <row r="93" spans="1:40" ht="12.75">
      <c r="A93" s="122" t="s">
        <v>401</v>
      </c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540" t="s">
        <v>401</v>
      </c>
      <c r="M93" s="540"/>
      <c r="N93" s="540"/>
      <c r="O93" s="540"/>
      <c r="P93" s="540"/>
      <c r="Q93" s="540"/>
      <c r="R93" s="540"/>
      <c r="S93" s="540"/>
      <c r="T93" s="540"/>
      <c r="U93" s="540"/>
      <c r="V93" s="540"/>
      <c r="W93" s="122" t="s">
        <v>401</v>
      </c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130"/>
      <c r="AN93" s="130"/>
    </row>
    <row r="95" spans="1:39" ht="12.75">
      <c r="A95" s="161" t="s">
        <v>538</v>
      </c>
      <c r="H95" s="128" t="s">
        <v>258</v>
      </c>
      <c r="L95" s="161" t="s">
        <v>538</v>
      </c>
      <c r="S95" s="128" t="s">
        <v>258</v>
      </c>
      <c r="W95" s="161" t="s">
        <v>538</v>
      </c>
      <c r="AM95" s="128" t="s">
        <v>258</v>
      </c>
    </row>
    <row r="97" spans="1:40" s="448" customFormat="1" ht="18" customHeight="1">
      <c r="A97" s="445"/>
      <c r="B97" s="184" t="s">
        <v>268</v>
      </c>
      <c r="C97" s="185"/>
      <c r="D97" s="184" t="s">
        <v>269</v>
      </c>
      <c r="E97" s="185"/>
      <c r="F97" s="184" t="s">
        <v>270</v>
      </c>
      <c r="G97" s="185"/>
      <c r="H97" s="184" t="s">
        <v>271</v>
      </c>
      <c r="I97" s="185"/>
      <c r="J97" s="184" t="s">
        <v>259</v>
      </c>
      <c r="K97" s="185"/>
      <c r="L97" s="446"/>
      <c r="M97" s="184" t="s">
        <v>268</v>
      </c>
      <c r="N97" s="185"/>
      <c r="O97" s="184" t="s">
        <v>269</v>
      </c>
      <c r="P97" s="185"/>
      <c r="Q97" s="184" t="s">
        <v>270</v>
      </c>
      <c r="R97" s="185"/>
      <c r="S97" s="184" t="s">
        <v>271</v>
      </c>
      <c r="T97" s="185"/>
      <c r="U97" s="184" t="s">
        <v>259</v>
      </c>
      <c r="V97" s="185"/>
      <c r="W97" s="419"/>
      <c r="X97" s="537" t="s">
        <v>132</v>
      </c>
      <c r="Y97" s="538"/>
      <c r="Z97" s="538"/>
      <c r="AA97" s="538"/>
      <c r="AB97" s="539"/>
      <c r="AC97" s="412" t="s">
        <v>5</v>
      </c>
      <c r="AD97" s="421"/>
      <c r="AE97" s="412"/>
      <c r="AF97" s="412" t="s">
        <v>534</v>
      </c>
      <c r="AG97" s="413"/>
      <c r="AH97" s="411"/>
      <c r="AI97" s="447"/>
      <c r="AJ97" s="500" t="s">
        <v>430</v>
      </c>
      <c r="AK97" s="399" t="s">
        <v>385</v>
      </c>
      <c r="AL97" s="412" t="s">
        <v>386</v>
      </c>
      <c r="AM97" s="400"/>
      <c r="AN97" s="417"/>
    </row>
    <row r="98" spans="1:40" s="448" customFormat="1" ht="26.25" customHeight="1">
      <c r="A98" s="231" t="s">
        <v>416</v>
      </c>
      <c r="B98" s="237" t="s">
        <v>532</v>
      </c>
      <c r="C98" s="237" t="s">
        <v>265</v>
      </c>
      <c r="D98" s="237" t="s">
        <v>532</v>
      </c>
      <c r="E98" s="237" t="s">
        <v>265</v>
      </c>
      <c r="F98" s="237" t="s">
        <v>532</v>
      </c>
      <c r="G98" s="237" t="s">
        <v>265</v>
      </c>
      <c r="H98" s="237" t="s">
        <v>532</v>
      </c>
      <c r="I98" s="237" t="s">
        <v>265</v>
      </c>
      <c r="J98" s="237" t="s">
        <v>532</v>
      </c>
      <c r="K98" s="237" t="s">
        <v>265</v>
      </c>
      <c r="L98" s="249" t="s">
        <v>416</v>
      </c>
      <c r="M98" s="237" t="s">
        <v>532</v>
      </c>
      <c r="N98" s="237" t="s">
        <v>265</v>
      </c>
      <c r="O98" s="237" t="s">
        <v>532</v>
      </c>
      <c r="P98" s="237" t="s">
        <v>265</v>
      </c>
      <c r="Q98" s="237" t="s">
        <v>532</v>
      </c>
      <c r="R98" s="237" t="s">
        <v>265</v>
      </c>
      <c r="S98" s="237" t="s">
        <v>532</v>
      </c>
      <c r="T98" s="237" t="s">
        <v>265</v>
      </c>
      <c r="U98" s="237" t="s">
        <v>532</v>
      </c>
      <c r="V98" s="237" t="s">
        <v>265</v>
      </c>
      <c r="W98" s="423" t="s">
        <v>416</v>
      </c>
      <c r="X98" s="424" t="s">
        <v>272</v>
      </c>
      <c r="Y98" s="424" t="s">
        <v>273</v>
      </c>
      <c r="Z98" s="424" t="s">
        <v>274</v>
      </c>
      <c r="AA98" s="424" t="s">
        <v>275</v>
      </c>
      <c r="AB98" s="420" t="s">
        <v>259</v>
      </c>
      <c r="AC98" s="377" t="s">
        <v>393</v>
      </c>
      <c r="AD98" s="377" t="s">
        <v>394</v>
      </c>
      <c r="AE98" s="347" t="s">
        <v>392</v>
      </c>
      <c r="AF98" s="377" t="s">
        <v>533</v>
      </c>
      <c r="AG98" s="347" t="s">
        <v>395</v>
      </c>
      <c r="AH98" s="347" t="s">
        <v>276</v>
      </c>
      <c r="AI98" s="377" t="s">
        <v>396</v>
      </c>
      <c r="AJ98" s="349" t="s">
        <v>566</v>
      </c>
      <c r="AK98" s="349" t="s">
        <v>128</v>
      </c>
      <c r="AL98" s="379" t="s">
        <v>143</v>
      </c>
      <c r="AM98" s="349" t="s">
        <v>138</v>
      </c>
      <c r="AN98" s="379" t="s">
        <v>144</v>
      </c>
    </row>
    <row r="99" spans="1:40" ht="12.75">
      <c r="A99" s="85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25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219"/>
      <c r="X99" s="170"/>
      <c r="Y99" s="170"/>
      <c r="Z99" s="170"/>
      <c r="AA99" s="170"/>
      <c r="AB99" s="170"/>
      <c r="AC99" s="221"/>
      <c r="AD99" s="165"/>
      <c r="AE99" s="91"/>
      <c r="AF99" s="165"/>
      <c r="AG99" s="165"/>
      <c r="AH99" s="165"/>
      <c r="AI99" s="165"/>
      <c r="AJ99" s="47"/>
      <c r="AK99" s="320"/>
      <c r="AL99" s="5"/>
      <c r="AM99" s="170"/>
      <c r="AN99" s="170"/>
    </row>
    <row r="100" spans="1:40" s="26" customFormat="1" ht="12.75">
      <c r="A100" s="9" t="s">
        <v>267</v>
      </c>
      <c r="B100" s="17">
        <f>SUM(B102:B122)</f>
        <v>5410</v>
      </c>
      <c r="C100" s="17">
        <f aca="true" t="shared" si="27" ref="C100:K100">SUM(C102:C122)</f>
        <v>2663</v>
      </c>
      <c r="D100" s="17">
        <f t="shared" si="27"/>
        <v>4184</v>
      </c>
      <c r="E100" s="17">
        <f t="shared" si="27"/>
        <v>2088</v>
      </c>
      <c r="F100" s="17">
        <f t="shared" si="27"/>
        <v>3302</v>
      </c>
      <c r="G100" s="17">
        <f t="shared" si="27"/>
        <v>1621</v>
      </c>
      <c r="H100" s="17">
        <f t="shared" si="27"/>
        <v>3748</v>
      </c>
      <c r="I100" s="17">
        <f t="shared" si="27"/>
        <v>1837</v>
      </c>
      <c r="J100" s="17">
        <f t="shared" si="27"/>
        <v>16644</v>
      </c>
      <c r="K100" s="17">
        <f t="shared" si="27"/>
        <v>8209</v>
      </c>
      <c r="L100" s="251" t="s">
        <v>267</v>
      </c>
      <c r="M100" s="17">
        <f>SUM(M102:M122)</f>
        <v>514</v>
      </c>
      <c r="N100" s="17">
        <f aca="true" t="shared" si="28" ref="N100:AN100">SUM(N102:N122)</f>
        <v>240</v>
      </c>
      <c r="O100" s="17">
        <f t="shared" si="28"/>
        <v>286</v>
      </c>
      <c r="P100" s="17">
        <f t="shared" si="28"/>
        <v>140</v>
      </c>
      <c r="Q100" s="17">
        <f t="shared" si="28"/>
        <v>301</v>
      </c>
      <c r="R100" s="17">
        <f t="shared" si="28"/>
        <v>154</v>
      </c>
      <c r="S100" s="17">
        <f t="shared" si="28"/>
        <v>765</v>
      </c>
      <c r="T100" s="17">
        <f t="shared" si="28"/>
        <v>353</v>
      </c>
      <c r="U100" s="17">
        <f t="shared" si="28"/>
        <v>1866</v>
      </c>
      <c r="V100" s="17">
        <f t="shared" si="28"/>
        <v>887</v>
      </c>
      <c r="W100" s="251" t="s">
        <v>267</v>
      </c>
      <c r="X100" s="17">
        <f t="shared" si="28"/>
        <v>117</v>
      </c>
      <c r="Y100" s="17">
        <f t="shared" si="28"/>
        <v>101</v>
      </c>
      <c r="Z100" s="17">
        <f t="shared" si="28"/>
        <v>84</v>
      </c>
      <c r="AA100" s="17">
        <f t="shared" si="28"/>
        <v>89</v>
      </c>
      <c r="AB100" s="17">
        <f t="shared" si="28"/>
        <v>391</v>
      </c>
      <c r="AC100" s="17">
        <f>SUM(AC102:AC122)</f>
        <v>380</v>
      </c>
      <c r="AD100" s="17">
        <f>SUM(AD102:AD122)</f>
        <v>20</v>
      </c>
      <c r="AE100" s="17">
        <f>SUM(AE102:AE122)</f>
        <v>400</v>
      </c>
      <c r="AF100" s="17">
        <f t="shared" si="28"/>
        <v>0</v>
      </c>
      <c r="AG100" s="17">
        <f t="shared" si="28"/>
        <v>0</v>
      </c>
      <c r="AH100" s="17">
        <f t="shared" si="28"/>
        <v>0</v>
      </c>
      <c r="AI100" s="17">
        <f t="shared" si="28"/>
        <v>0</v>
      </c>
      <c r="AJ100" s="17">
        <f t="shared" si="28"/>
        <v>756</v>
      </c>
      <c r="AK100" s="17">
        <f t="shared" si="28"/>
        <v>96</v>
      </c>
      <c r="AL100" s="17">
        <f t="shared" si="28"/>
        <v>74</v>
      </c>
      <c r="AM100" s="17">
        <f t="shared" si="28"/>
        <v>71</v>
      </c>
      <c r="AN100" s="17">
        <f t="shared" si="28"/>
        <v>3</v>
      </c>
    </row>
    <row r="101" spans="1:40" ht="12.75">
      <c r="A101" s="85"/>
      <c r="B101" s="89"/>
      <c r="C101" s="89"/>
      <c r="D101" s="89"/>
      <c r="E101" s="89"/>
      <c r="F101" s="89"/>
      <c r="G101" s="89"/>
      <c r="H101" s="89"/>
      <c r="I101" s="89"/>
      <c r="J101" s="88"/>
      <c r="K101" s="88"/>
      <c r="L101" s="250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250"/>
      <c r="X101" s="89"/>
      <c r="Y101" s="89"/>
      <c r="Z101" s="89"/>
      <c r="AA101" s="89"/>
      <c r="AB101" s="89"/>
      <c r="AC101" s="89"/>
      <c r="AD101" s="125"/>
      <c r="AE101" s="282"/>
      <c r="AF101" s="89"/>
      <c r="AG101" s="89"/>
      <c r="AH101" s="89"/>
      <c r="AI101" s="85"/>
      <c r="AJ101" s="85"/>
      <c r="AK101" s="85"/>
      <c r="AL101" s="89"/>
      <c r="AM101" s="89"/>
      <c r="AN101" s="89"/>
    </row>
    <row r="102" spans="1:40" ht="14.25" customHeight="1">
      <c r="A102" s="85" t="s">
        <v>54</v>
      </c>
      <c r="B102" s="85">
        <v>158</v>
      </c>
      <c r="C102" s="85">
        <v>64</v>
      </c>
      <c r="D102" s="85">
        <v>114</v>
      </c>
      <c r="E102" s="85">
        <v>62</v>
      </c>
      <c r="F102" s="85">
        <v>76</v>
      </c>
      <c r="G102" s="85">
        <v>41</v>
      </c>
      <c r="H102" s="85">
        <v>65</v>
      </c>
      <c r="I102" s="85">
        <v>33</v>
      </c>
      <c r="J102" s="88">
        <f aca="true" t="shared" si="29" ref="J102:K104">B102+D102+F102+H102</f>
        <v>413</v>
      </c>
      <c r="K102" s="88">
        <f t="shared" si="29"/>
        <v>200</v>
      </c>
      <c r="L102" s="250" t="s">
        <v>54</v>
      </c>
      <c r="M102" s="85">
        <v>15</v>
      </c>
      <c r="N102" s="85">
        <v>8</v>
      </c>
      <c r="O102" s="85">
        <v>11</v>
      </c>
      <c r="P102" s="85">
        <v>5</v>
      </c>
      <c r="Q102" s="85">
        <v>0</v>
      </c>
      <c r="R102" s="85">
        <v>0</v>
      </c>
      <c r="S102" s="85">
        <v>15</v>
      </c>
      <c r="T102" s="85">
        <v>8</v>
      </c>
      <c r="U102" s="88">
        <f aca="true" t="shared" si="30" ref="U102:V104">M102+O102+Q102+S102</f>
        <v>41</v>
      </c>
      <c r="V102" s="88">
        <f t="shared" si="30"/>
        <v>21</v>
      </c>
      <c r="W102" s="250" t="s">
        <v>54</v>
      </c>
      <c r="X102" s="89">
        <v>5</v>
      </c>
      <c r="Y102" s="89">
        <v>5</v>
      </c>
      <c r="Z102" s="89">
        <v>4</v>
      </c>
      <c r="AA102" s="89">
        <v>3</v>
      </c>
      <c r="AB102" s="89">
        <f aca="true" t="shared" si="31" ref="AB102:AB117">SUM(X102:AA102)</f>
        <v>17</v>
      </c>
      <c r="AC102" s="124">
        <v>17</v>
      </c>
      <c r="AD102" s="125">
        <v>0</v>
      </c>
      <c r="AE102" s="89">
        <f aca="true" t="shared" si="32" ref="AE102:AE117">+AC102+AD102</f>
        <v>17</v>
      </c>
      <c r="AF102" s="89"/>
      <c r="AG102" s="89"/>
      <c r="AH102" s="89"/>
      <c r="AI102" s="89"/>
      <c r="AJ102" s="89">
        <v>19</v>
      </c>
      <c r="AK102" s="85">
        <v>3</v>
      </c>
      <c r="AL102" s="85">
        <f aca="true" t="shared" si="33" ref="AL102:AL117">AM102+AN102</f>
        <v>4</v>
      </c>
      <c r="AM102" s="89">
        <v>4</v>
      </c>
      <c r="AN102" s="89"/>
    </row>
    <row r="103" spans="1:40" ht="14.25" customHeight="1">
      <c r="A103" s="85" t="s">
        <v>56</v>
      </c>
      <c r="B103" s="85">
        <v>114</v>
      </c>
      <c r="C103" s="85">
        <v>65</v>
      </c>
      <c r="D103" s="85">
        <v>70</v>
      </c>
      <c r="E103" s="85">
        <v>39</v>
      </c>
      <c r="F103" s="85">
        <v>67</v>
      </c>
      <c r="G103" s="85">
        <v>23</v>
      </c>
      <c r="H103" s="85">
        <v>26</v>
      </c>
      <c r="I103" s="85">
        <v>10</v>
      </c>
      <c r="J103" s="88">
        <f t="shared" si="29"/>
        <v>277</v>
      </c>
      <c r="K103" s="88">
        <f t="shared" si="29"/>
        <v>137</v>
      </c>
      <c r="L103" s="250" t="s">
        <v>56</v>
      </c>
      <c r="M103" s="85">
        <v>15</v>
      </c>
      <c r="N103" s="85">
        <v>7</v>
      </c>
      <c r="O103" s="85">
        <v>10</v>
      </c>
      <c r="P103" s="85">
        <v>8</v>
      </c>
      <c r="Q103" s="85">
        <v>6</v>
      </c>
      <c r="R103" s="85">
        <v>2</v>
      </c>
      <c r="S103" s="85">
        <v>6</v>
      </c>
      <c r="T103" s="85">
        <v>2</v>
      </c>
      <c r="U103" s="88">
        <f t="shared" si="30"/>
        <v>37</v>
      </c>
      <c r="V103" s="88">
        <f t="shared" si="30"/>
        <v>19</v>
      </c>
      <c r="W103" s="250" t="s">
        <v>56</v>
      </c>
      <c r="X103" s="89">
        <v>3</v>
      </c>
      <c r="Y103" s="89">
        <v>2</v>
      </c>
      <c r="Z103" s="89">
        <v>2</v>
      </c>
      <c r="AA103" s="89">
        <v>2</v>
      </c>
      <c r="AB103" s="89">
        <f t="shared" si="31"/>
        <v>9</v>
      </c>
      <c r="AC103" s="124">
        <v>9</v>
      </c>
      <c r="AD103" s="125">
        <v>0</v>
      </c>
      <c r="AE103" s="89">
        <f t="shared" si="32"/>
        <v>9</v>
      </c>
      <c r="AF103" s="89"/>
      <c r="AG103" s="89"/>
      <c r="AH103" s="89"/>
      <c r="AI103" s="89"/>
      <c r="AJ103" s="89">
        <v>13</v>
      </c>
      <c r="AK103" s="85">
        <v>2</v>
      </c>
      <c r="AL103" s="85">
        <f t="shared" si="33"/>
        <v>2</v>
      </c>
      <c r="AM103" s="89">
        <v>2</v>
      </c>
      <c r="AN103" s="89"/>
    </row>
    <row r="104" spans="1:40" ht="14.25" customHeight="1">
      <c r="A104" s="85" t="s">
        <v>57</v>
      </c>
      <c r="B104" s="85">
        <v>49</v>
      </c>
      <c r="C104" s="85">
        <v>28</v>
      </c>
      <c r="D104" s="85">
        <v>0</v>
      </c>
      <c r="E104" s="85">
        <v>0</v>
      </c>
      <c r="F104" s="85">
        <v>0</v>
      </c>
      <c r="G104" s="85">
        <v>0</v>
      </c>
      <c r="H104" s="85">
        <v>0</v>
      </c>
      <c r="I104" s="85">
        <v>0</v>
      </c>
      <c r="J104" s="88">
        <f t="shared" si="29"/>
        <v>49</v>
      </c>
      <c r="K104" s="88">
        <f t="shared" si="29"/>
        <v>28</v>
      </c>
      <c r="L104" s="250" t="s">
        <v>57</v>
      </c>
      <c r="M104" s="85">
        <v>0</v>
      </c>
      <c r="N104" s="85">
        <v>0</v>
      </c>
      <c r="O104" s="85">
        <v>0</v>
      </c>
      <c r="P104" s="85">
        <v>0</v>
      </c>
      <c r="Q104" s="85">
        <v>0</v>
      </c>
      <c r="R104" s="85">
        <v>0</v>
      </c>
      <c r="S104" s="85">
        <v>0</v>
      </c>
      <c r="T104" s="85">
        <v>0</v>
      </c>
      <c r="U104" s="88">
        <f t="shared" si="30"/>
        <v>0</v>
      </c>
      <c r="V104" s="88">
        <f t="shared" si="30"/>
        <v>0</v>
      </c>
      <c r="W104" s="250" t="s">
        <v>57</v>
      </c>
      <c r="X104" s="89">
        <v>1</v>
      </c>
      <c r="Y104" s="89">
        <v>0</v>
      </c>
      <c r="Z104" s="89">
        <v>0</v>
      </c>
      <c r="AA104" s="89">
        <v>0</v>
      </c>
      <c r="AB104" s="89">
        <f t="shared" si="31"/>
        <v>1</v>
      </c>
      <c r="AC104" s="124">
        <v>4</v>
      </c>
      <c r="AD104" s="125">
        <v>0</v>
      </c>
      <c r="AE104" s="89">
        <f t="shared" si="32"/>
        <v>4</v>
      </c>
      <c r="AF104" s="89"/>
      <c r="AG104" s="89"/>
      <c r="AH104" s="89"/>
      <c r="AI104" s="89"/>
      <c r="AJ104" s="89">
        <v>3</v>
      </c>
      <c r="AK104" s="85">
        <v>0</v>
      </c>
      <c r="AL104" s="85">
        <f t="shared" si="33"/>
        <v>1</v>
      </c>
      <c r="AM104" s="89">
        <v>1</v>
      </c>
      <c r="AN104" s="89"/>
    </row>
    <row r="105" spans="1:40" ht="14.25" customHeight="1">
      <c r="A105" s="85" t="s">
        <v>58</v>
      </c>
      <c r="B105" s="85">
        <v>235</v>
      </c>
      <c r="C105" s="85">
        <v>136</v>
      </c>
      <c r="D105" s="85">
        <v>164</v>
      </c>
      <c r="E105" s="85">
        <v>85</v>
      </c>
      <c r="F105" s="85">
        <v>132</v>
      </c>
      <c r="G105" s="85">
        <v>64</v>
      </c>
      <c r="H105" s="85">
        <v>141</v>
      </c>
      <c r="I105" s="85">
        <v>75</v>
      </c>
      <c r="J105" s="88">
        <f aca="true" t="shared" si="34" ref="J105:J116">B105+D105+F105+H105</f>
        <v>672</v>
      </c>
      <c r="K105" s="88">
        <f aca="true" t="shared" si="35" ref="K105:K116">C105+E105+G105+I105</f>
        <v>360</v>
      </c>
      <c r="L105" s="250" t="s">
        <v>58</v>
      </c>
      <c r="M105" s="85">
        <v>36</v>
      </c>
      <c r="N105" s="85">
        <v>18</v>
      </c>
      <c r="O105" s="85">
        <v>0</v>
      </c>
      <c r="P105" s="85">
        <v>0</v>
      </c>
      <c r="Q105" s="85">
        <v>15</v>
      </c>
      <c r="R105" s="85">
        <v>11</v>
      </c>
      <c r="S105" s="85">
        <v>14</v>
      </c>
      <c r="T105" s="85">
        <v>8</v>
      </c>
      <c r="U105" s="88">
        <f aca="true" t="shared" si="36" ref="U105:U122">M105+O105+Q105+S105</f>
        <v>65</v>
      </c>
      <c r="V105" s="88">
        <f aca="true" t="shared" si="37" ref="V105:V122">N105+P105+R105+T105</f>
        <v>37</v>
      </c>
      <c r="W105" s="250" t="s">
        <v>58</v>
      </c>
      <c r="X105" s="89">
        <v>5</v>
      </c>
      <c r="Y105" s="89">
        <v>4</v>
      </c>
      <c r="Z105" s="89">
        <v>3</v>
      </c>
      <c r="AA105" s="89">
        <v>4</v>
      </c>
      <c r="AB105" s="89">
        <f t="shared" si="31"/>
        <v>16</v>
      </c>
      <c r="AC105" s="124">
        <v>16</v>
      </c>
      <c r="AD105" s="125">
        <v>0</v>
      </c>
      <c r="AE105" s="89">
        <f t="shared" si="32"/>
        <v>16</v>
      </c>
      <c r="AF105" s="89"/>
      <c r="AG105" s="89"/>
      <c r="AH105" s="89"/>
      <c r="AI105" s="89"/>
      <c r="AJ105" s="89">
        <v>34</v>
      </c>
      <c r="AK105" s="85">
        <v>5</v>
      </c>
      <c r="AL105" s="85">
        <f t="shared" si="33"/>
        <v>2</v>
      </c>
      <c r="AM105" s="89">
        <v>2</v>
      </c>
      <c r="AN105" s="89"/>
    </row>
    <row r="106" spans="1:40" ht="14.25" customHeight="1">
      <c r="A106" s="85" t="s">
        <v>59</v>
      </c>
      <c r="B106" s="85">
        <v>625</v>
      </c>
      <c r="C106" s="85">
        <v>312</v>
      </c>
      <c r="D106" s="85">
        <v>410</v>
      </c>
      <c r="E106" s="85">
        <v>212</v>
      </c>
      <c r="F106" s="85">
        <v>312</v>
      </c>
      <c r="G106" s="85">
        <v>147</v>
      </c>
      <c r="H106" s="85">
        <v>242</v>
      </c>
      <c r="I106" s="85">
        <v>105</v>
      </c>
      <c r="J106" s="88">
        <f t="shared" si="34"/>
        <v>1589</v>
      </c>
      <c r="K106" s="88">
        <f t="shared" si="35"/>
        <v>776</v>
      </c>
      <c r="L106" s="250" t="s">
        <v>59</v>
      </c>
      <c r="M106" s="85">
        <v>73</v>
      </c>
      <c r="N106" s="85">
        <v>36</v>
      </c>
      <c r="O106" s="85">
        <v>27</v>
      </c>
      <c r="P106" s="85">
        <v>14</v>
      </c>
      <c r="Q106" s="85">
        <v>40</v>
      </c>
      <c r="R106" s="85">
        <v>20</v>
      </c>
      <c r="S106" s="85">
        <v>54</v>
      </c>
      <c r="T106" s="85">
        <v>23</v>
      </c>
      <c r="U106" s="88">
        <f t="shared" si="36"/>
        <v>194</v>
      </c>
      <c r="V106" s="88">
        <f t="shared" si="37"/>
        <v>93</v>
      </c>
      <c r="W106" s="250" t="s">
        <v>59</v>
      </c>
      <c r="X106" s="89">
        <v>9</v>
      </c>
      <c r="Y106" s="89">
        <v>7</v>
      </c>
      <c r="Z106" s="89">
        <v>6</v>
      </c>
      <c r="AA106" s="89">
        <v>4</v>
      </c>
      <c r="AB106" s="89">
        <f t="shared" si="31"/>
        <v>26</v>
      </c>
      <c r="AC106" s="124">
        <v>27</v>
      </c>
      <c r="AD106" s="125">
        <v>0</v>
      </c>
      <c r="AE106" s="89">
        <f t="shared" si="32"/>
        <v>27</v>
      </c>
      <c r="AF106" s="89"/>
      <c r="AG106" s="89"/>
      <c r="AH106" s="89"/>
      <c r="AI106" s="89"/>
      <c r="AJ106" s="89">
        <v>49</v>
      </c>
      <c r="AK106" s="85">
        <v>1</v>
      </c>
      <c r="AL106" s="85">
        <f t="shared" si="33"/>
        <v>4</v>
      </c>
      <c r="AM106" s="89">
        <v>4</v>
      </c>
      <c r="AN106" s="89"/>
    </row>
    <row r="107" spans="1:40" ht="14.25" customHeight="1">
      <c r="A107" s="85" t="s">
        <v>60</v>
      </c>
      <c r="B107" s="85">
        <v>308</v>
      </c>
      <c r="C107" s="85">
        <v>141</v>
      </c>
      <c r="D107" s="85">
        <v>218</v>
      </c>
      <c r="E107" s="85">
        <v>111</v>
      </c>
      <c r="F107" s="85">
        <v>152</v>
      </c>
      <c r="G107" s="85">
        <v>83</v>
      </c>
      <c r="H107" s="85">
        <v>186</v>
      </c>
      <c r="I107" s="85">
        <v>100</v>
      </c>
      <c r="J107" s="88">
        <f t="shared" si="34"/>
        <v>864</v>
      </c>
      <c r="K107" s="88">
        <f t="shared" si="35"/>
        <v>435</v>
      </c>
      <c r="L107" s="250" t="s">
        <v>60</v>
      </c>
      <c r="M107" s="85">
        <v>40</v>
      </c>
      <c r="N107" s="85">
        <v>18</v>
      </c>
      <c r="O107" s="85">
        <v>12</v>
      </c>
      <c r="P107" s="85">
        <v>7</v>
      </c>
      <c r="Q107" s="85">
        <v>25</v>
      </c>
      <c r="R107" s="85">
        <v>16</v>
      </c>
      <c r="S107" s="85">
        <v>59</v>
      </c>
      <c r="T107" s="85">
        <v>36</v>
      </c>
      <c r="U107" s="88">
        <f t="shared" si="36"/>
        <v>136</v>
      </c>
      <c r="V107" s="88">
        <f t="shared" si="37"/>
        <v>77</v>
      </c>
      <c r="W107" s="250" t="s">
        <v>60</v>
      </c>
      <c r="X107" s="89">
        <v>5</v>
      </c>
      <c r="Y107" s="89">
        <v>4</v>
      </c>
      <c r="Z107" s="89">
        <v>3</v>
      </c>
      <c r="AA107" s="89">
        <v>3</v>
      </c>
      <c r="AB107" s="89">
        <f t="shared" si="31"/>
        <v>15</v>
      </c>
      <c r="AC107" s="124">
        <v>21</v>
      </c>
      <c r="AD107" s="125">
        <v>0</v>
      </c>
      <c r="AE107" s="89">
        <f t="shared" si="32"/>
        <v>21</v>
      </c>
      <c r="AF107" s="89"/>
      <c r="AG107" s="89"/>
      <c r="AH107" s="89"/>
      <c r="AI107" s="89"/>
      <c r="AJ107" s="89">
        <v>33</v>
      </c>
      <c r="AK107" s="85">
        <v>2</v>
      </c>
      <c r="AL107" s="85">
        <f t="shared" si="33"/>
        <v>2</v>
      </c>
      <c r="AM107" s="89">
        <v>2</v>
      </c>
      <c r="AN107" s="89"/>
    </row>
    <row r="108" spans="1:40" ht="14.25" customHeight="1">
      <c r="A108" s="85" t="s">
        <v>63</v>
      </c>
      <c r="B108" s="85">
        <v>98</v>
      </c>
      <c r="C108" s="85">
        <v>57</v>
      </c>
      <c r="D108" s="85">
        <v>97</v>
      </c>
      <c r="E108" s="85">
        <v>55</v>
      </c>
      <c r="F108" s="85">
        <v>56</v>
      </c>
      <c r="G108" s="85">
        <v>17</v>
      </c>
      <c r="H108" s="85">
        <v>64</v>
      </c>
      <c r="I108" s="85">
        <v>29</v>
      </c>
      <c r="J108" s="88">
        <f t="shared" si="34"/>
        <v>315</v>
      </c>
      <c r="K108" s="88">
        <f t="shared" si="35"/>
        <v>158</v>
      </c>
      <c r="L108" s="250" t="s">
        <v>63</v>
      </c>
      <c r="M108" s="85">
        <v>10</v>
      </c>
      <c r="N108" s="85">
        <v>8</v>
      </c>
      <c r="O108" s="85">
        <v>6</v>
      </c>
      <c r="P108" s="85">
        <v>2</v>
      </c>
      <c r="Q108" s="85">
        <v>4</v>
      </c>
      <c r="R108" s="85">
        <v>3</v>
      </c>
      <c r="S108" s="85">
        <v>5</v>
      </c>
      <c r="T108" s="85">
        <v>4</v>
      </c>
      <c r="U108" s="88">
        <f t="shared" si="36"/>
        <v>25</v>
      </c>
      <c r="V108" s="88">
        <f t="shared" si="37"/>
        <v>17</v>
      </c>
      <c r="W108" s="250" t="s">
        <v>63</v>
      </c>
      <c r="X108" s="89">
        <v>3</v>
      </c>
      <c r="Y108" s="89">
        <v>3</v>
      </c>
      <c r="Z108" s="89">
        <v>2</v>
      </c>
      <c r="AA108" s="89">
        <v>3</v>
      </c>
      <c r="AB108" s="89">
        <f t="shared" si="31"/>
        <v>11</v>
      </c>
      <c r="AC108" s="124">
        <v>11</v>
      </c>
      <c r="AD108" s="125">
        <v>0</v>
      </c>
      <c r="AE108" s="89">
        <f t="shared" si="32"/>
        <v>11</v>
      </c>
      <c r="AF108" s="89"/>
      <c r="AG108" s="89"/>
      <c r="AH108" s="89"/>
      <c r="AI108" s="89"/>
      <c r="AJ108" s="89">
        <v>13</v>
      </c>
      <c r="AK108" s="85">
        <v>3</v>
      </c>
      <c r="AL108" s="85">
        <f t="shared" si="33"/>
        <v>3</v>
      </c>
      <c r="AM108" s="89">
        <v>2</v>
      </c>
      <c r="AN108" s="89">
        <v>1</v>
      </c>
    </row>
    <row r="109" spans="1:40" ht="14.25" customHeight="1">
      <c r="A109" s="85" t="s">
        <v>64</v>
      </c>
      <c r="B109" s="85">
        <v>2368</v>
      </c>
      <c r="C109" s="85">
        <v>1169</v>
      </c>
      <c r="D109" s="85">
        <v>1955</v>
      </c>
      <c r="E109" s="85">
        <v>980</v>
      </c>
      <c r="F109" s="85">
        <v>1635</v>
      </c>
      <c r="G109" s="85">
        <v>860</v>
      </c>
      <c r="H109" s="85">
        <v>1830</v>
      </c>
      <c r="I109" s="85">
        <v>984</v>
      </c>
      <c r="J109" s="88">
        <f t="shared" si="34"/>
        <v>7788</v>
      </c>
      <c r="K109" s="88">
        <f t="shared" si="35"/>
        <v>3993</v>
      </c>
      <c r="L109" s="250" t="s">
        <v>64</v>
      </c>
      <c r="M109" s="85">
        <v>217</v>
      </c>
      <c r="N109" s="85">
        <v>100</v>
      </c>
      <c r="O109" s="85">
        <v>136</v>
      </c>
      <c r="P109" s="85">
        <v>58</v>
      </c>
      <c r="Q109" s="85">
        <v>125</v>
      </c>
      <c r="R109" s="85">
        <v>64</v>
      </c>
      <c r="S109" s="85">
        <v>263</v>
      </c>
      <c r="T109" s="85">
        <v>123</v>
      </c>
      <c r="U109" s="88">
        <f t="shared" si="36"/>
        <v>741</v>
      </c>
      <c r="V109" s="88">
        <f t="shared" si="37"/>
        <v>345</v>
      </c>
      <c r="W109" s="250" t="s">
        <v>64</v>
      </c>
      <c r="X109" s="89">
        <v>52</v>
      </c>
      <c r="Y109" s="89">
        <v>46</v>
      </c>
      <c r="Z109" s="89">
        <v>39</v>
      </c>
      <c r="AA109" s="89">
        <v>43</v>
      </c>
      <c r="AB109" s="89">
        <f t="shared" si="31"/>
        <v>180</v>
      </c>
      <c r="AC109" s="124">
        <v>167</v>
      </c>
      <c r="AD109" s="125">
        <v>12</v>
      </c>
      <c r="AE109" s="89">
        <f t="shared" si="32"/>
        <v>179</v>
      </c>
      <c r="AF109" s="89"/>
      <c r="AG109" s="89"/>
      <c r="AH109" s="89"/>
      <c r="AI109" s="89"/>
      <c r="AJ109" s="89">
        <v>382</v>
      </c>
      <c r="AK109" s="85">
        <v>49</v>
      </c>
      <c r="AL109" s="85">
        <f t="shared" si="33"/>
        <v>33</v>
      </c>
      <c r="AM109" s="89">
        <v>33</v>
      </c>
      <c r="AN109" s="89"/>
    </row>
    <row r="110" spans="1:40" ht="14.25" customHeight="1">
      <c r="A110" s="85" t="s">
        <v>65</v>
      </c>
      <c r="B110" s="85">
        <v>52</v>
      </c>
      <c r="C110" s="85">
        <v>20</v>
      </c>
      <c r="D110" s="85">
        <v>31</v>
      </c>
      <c r="E110" s="85">
        <v>18</v>
      </c>
      <c r="F110" s="85">
        <v>41</v>
      </c>
      <c r="G110" s="85">
        <v>17</v>
      </c>
      <c r="H110" s="85">
        <v>31</v>
      </c>
      <c r="I110" s="85">
        <v>12</v>
      </c>
      <c r="J110" s="88">
        <f t="shared" si="34"/>
        <v>155</v>
      </c>
      <c r="K110" s="88">
        <f t="shared" si="35"/>
        <v>67</v>
      </c>
      <c r="L110" s="250" t="s">
        <v>65</v>
      </c>
      <c r="M110" s="85">
        <v>2</v>
      </c>
      <c r="N110" s="85">
        <v>2</v>
      </c>
      <c r="O110" s="85">
        <v>1</v>
      </c>
      <c r="P110" s="85">
        <v>1</v>
      </c>
      <c r="Q110" s="85">
        <v>2</v>
      </c>
      <c r="R110" s="85">
        <v>0</v>
      </c>
      <c r="S110" s="85">
        <v>1</v>
      </c>
      <c r="T110" s="85">
        <v>0</v>
      </c>
      <c r="U110" s="88">
        <f t="shared" si="36"/>
        <v>6</v>
      </c>
      <c r="V110" s="88">
        <f t="shared" si="37"/>
        <v>3</v>
      </c>
      <c r="W110" s="250" t="s">
        <v>65</v>
      </c>
      <c r="X110" s="89">
        <v>1</v>
      </c>
      <c r="Y110" s="89">
        <v>1</v>
      </c>
      <c r="Z110" s="89">
        <v>1</v>
      </c>
      <c r="AA110" s="89">
        <v>1</v>
      </c>
      <c r="AB110" s="89">
        <f t="shared" si="31"/>
        <v>4</v>
      </c>
      <c r="AC110" s="124">
        <v>4</v>
      </c>
      <c r="AD110" s="125">
        <v>0</v>
      </c>
      <c r="AE110" s="89">
        <f t="shared" si="32"/>
        <v>4</v>
      </c>
      <c r="AF110" s="89"/>
      <c r="AG110" s="89"/>
      <c r="AH110" s="89"/>
      <c r="AI110" s="89"/>
      <c r="AJ110" s="89">
        <v>7</v>
      </c>
      <c r="AK110" s="85">
        <v>0</v>
      </c>
      <c r="AL110" s="85">
        <f t="shared" si="33"/>
        <v>1</v>
      </c>
      <c r="AM110" s="89">
        <v>1</v>
      </c>
      <c r="AN110" s="89"/>
    </row>
    <row r="111" spans="1:40" ht="14.25" customHeight="1">
      <c r="A111" s="85" t="s">
        <v>66</v>
      </c>
      <c r="B111" s="85">
        <v>39</v>
      </c>
      <c r="C111" s="85">
        <v>16</v>
      </c>
      <c r="D111" s="85">
        <v>41</v>
      </c>
      <c r="E111" s="85">
        <v>19</v>
      </c>
      <c r="F111" s="85">
        <v>31</v>
      </c>
      <c r="G111" s="85">
        <v>15</v>
      </c>
      <c r="H111" s="85">
        <v>29</v>
      </c>
      <c r="I111" s="85">
        <v>13</v>
      </c>
      <c r="J111" s="88">
        <f t="shared" si="34"/>
        <v>140</v>
      </c>
      <c r="K111" s="88">
        <f t="shared" si="35"/>
        <v>63</v>
      </c>
      <c r="L111" s="250" t="s">
        <v>66</v>
      </c>
      <c r="M111" s="85">
        <v>2</v>
      </c>
      <c r="N111" s="85">
        <v>0</v>
      </c>
      <c r="O111" s="85">
        <v>3</v>
      </c>
      <c r="P111" s="85">
        <v>2</v>
      </c>
      <c r="Q111" s="85">
        <v>13</v>
      </c>
      <c r="R111" s="85">
        <v>3</v>
      </c>
      <c r="S111" s="85">
        <v>17</v>
      </c>
      <c r="T111" s="85">
        <v>9</v>
      </c>
      <c r="U111" s="88">
        <f t="shared" si="36"/>
        <v>35</v>
      </c>
      <c r="V111" s="88">
        <f t="shared" si="37"/>
        <v>14</v>
      </c>
      <c r="W111" s="250" t="s">
        <v>66</v>
      </c>
      <c r="X111" s="89">
        <v>1</v>
      </c>
      <c r="Y111" s="89">
        <v>1</v>
      </c>
      <c r="Z111" s="89">
        <v>1</v>
      </c>
      <c r="AA111" s="89">
        <v>1</v>
      </c>
      <c r="AB111" s="89">
        <f t="shared" si="31"/>
        <v>4</v>
      </c>
      <c r="AC111" s="124">
        <v>4</v>
      </c>
      <c r="AD111" s="125">
        <v>0</v>
      </c>
      <c r="AE111" s="89">
        <f t="shared" si="32"/>
        <v>4</v>
      </c>
      <c r="AF111" s="89"/>
      <c r="AG111" s="89"/>
      <c r="AH111" s="89"/>
      <c r="AI111" s="89"/>
      <c r="AJ111" s="89">
        <v>12</v>
      </c>
      <c r="AK111" s="85">
        <v>2</v>
      </c>
      <c r="AL111" s="85">
        <f t="shared" si="33"/>
        <v>1</v>
      </c>
      <c r="AM111" s="89">
        <v>1</v>
      </c>
      <c r="AN111" s="89"/>
    </row>
    <row r="112" spans="1:40" ht="14.25" customHeight="1">
      <c r="A112" s="85" t="s">
        <v>67</v>
      </c>
      <c r="B112" s="85">
        <v>123</v>
      </c>
      <c r="C112" s="85">
        <v>52</v>
      </c>
      <c r="D112" s="85">
        <v>132</v>
      </c>
      <c r="E112" s="85">
        <v>70</v>
      </c>
      <c r="F112" s="85">
        <v>92</v>
      </c>
      <c r="G112" s="85">
        <v>36</v>
      </c>
      <c r="H112" s="85">
        <v>142</v>
      </c>
      <c r="I112" s="85">
        <v>61</v>
      </c>
      <c r="J112" s="88">
        <f t="shared" si="34"/>
        <v>489</v>
      </c>
      <c r="K112" s="88">
        <f t="shared" si="35"/>
        <v>219</v>
      </c>
      <c r="L112" s="250" t="s">
        <v>67</v>
      </c>
      <c r="M112" s="85">
        <v>4</v>
      </c>
      <c r="N112" s="85">
        <v>1</v>
      </c>
      <c r="O112" s="85">
        <v>2</v>
      </c>
      <c r="P112" s="85">
        <v>2</v>
      </c>
      <c r="Q112" s="85">
        <v>3</v>
      </c>
      <c r="R112" s="85">
        <v>2</v>
      </c>
      <c r="S112" s="85">
        <v>29</v>
      </c>
      <c r="T112" s="85">
        <v>12</v>
      </c>
      <c r="U112" s="88">
        <f t="shared" si="36"/>
        <v>38</v>
      </c>
      <c r="V112" s="88">
        <f t="shared" si="37"/>
        <v>17</v>
      </c>
      <c r="W112" s="250" t="s">
        <v>67</v>
      </c>
      <c r="X112" s="89">
        <v>3</v>
      </c>
      <c r="Y112" s="89">
        <v>3</v>
      </c>
      <c r="Z112" s="89">
        <v>3</v>
      </c>
      <c r="AA112" s="89">
        <v>4</v>
      </c>
      <c r="AB112" s="89">
        <f t="shared" si="31"/>
        <v>13</v>
      </c>
      <c r="AC112" s="124">
        <v>13</v>
      </c>
      <c r="AD112" s="125">
        <v>0</v>
      </c>
      <c r="AE112" s="89">
        <f t="shared" si="32"/>
        <v>13</v>
      </c>
      <c r="AF112" s="89"/>
      <c r="AG112" s="89"/>
      <c r="AH112" s="89"/>
      <c r="AI112" s="89"/>
      <c r="AJ112" s="89">
        <v>28</v>
      </c>
      <c r="AK112" s="85">
        <v>2</v>
      </c>
      <c r="AL112" s="85">
        <f t="shared" si="33"/>
        <v>3</v>
      </c>
      <c r="AM112" s="89">
        <v>2</v>
      </c>
      <c r="AN112" s="89">
        <v>1</v>
      </c>
    </row>
    <row r="113" spans="1:40" ht="14.25" customHeight="1">
      <c r="A113" s="85" t="s">
        <v>68</v>
      </c>
      <c r="B113" s="85">
        <v>574</v>
      </c>
      <c r="C113" s="85">
        <v>257</v>
      </c>
      <c r="D113" s="85">
        <v>441</v>
      </c>
      <c r="E113" s="85">
        <v>184</v>
      </c>
      <c r="F113" s="85">
        <v>326</v>
      </c>
      <c r="G113" s="85">
        <v>146</v>
      </c>
      <c r="H113" s="85">
        <v>529</v>
      </c>
      <c r="I113" s="85">
        <v>215</v>
      </c>
      <c r="J113" s="88">
        <f t="shared" si="34"/>
        <v>1870</v>
      </c>
      <c r="K113" s="88">
        <f t="shared" si="35"/>
        <v>802</v>
      </c>
      <c r="L113" s="250" t="s">
        <v>68</v>
      </c>
      <c r="M113" s="85">
        <v>40</v>
      </c>
      <c r="N113" s="85">
        <v>22</v>
      </c>
      <c r="O113" s="85">
        <v>22</v>
      </c>
      <c r="P113" s="85">
        <v>15</v>
      </c>
      <c r="Q113" s="85">
        <v>26</v>
      </c>
      <c r="R113" s="85">
        <v>15</v>
      </c>
      <c r="S113" s="85">
        <v>200</v>
      </c>
      <c r="T113" s="85">
        <v>92</v>
      </c>
      <c r="U113" s="88">
        <f t="shared" si="36"/>
        <v>288</v>
      </c>
      <c r="V113" s="88">
        <f t="shared" si="37"/>
        <v>144</v>
      </c>
      <c r="W113" s="250" t="s">
        <v>68</v>
      </c>
      <c r="X113" s="89">
        <v>11</v>
      </c>
      <c r="Y113" s="89">
        <v>10</v>
      </c>
      <c r="Z113" s="89">
        <v>9</v>
      </c>
      <c r="AA113" s="89">
        <v>9</v>
      </c>
      <c r="AB113" s="89">
        <f t="shared" si="31"/>
        <v>39</v>
      </c>
      <c r="AC113" s="124">
        <v>33</v>
      </c>
      <c r="AD113" s="125">
        <v>4</v>
      </c>
      <c r="AE113" s="89">
        <f t="shared" si="32"/>
        <v>37</v>
      </c>
      <c r="AF113" s="89"/>
      <c r="AG113" s="89"/>
      <c r="AH113" s="89"/>
      <c r="AI113" s="89"/>
      <c r="AJ113" s="89">
        <v>68</v>
      </c>
      <c r="AK113" s="85">
        <v>13</v>
      </c>
      <c r="AL113" s="85">
        <f t="shared" si="33"/>
        <v>5</v>
      </c>
      <c r="AM113" s="89">
        <v>5</v>
      </c>
      <c r="AN113" s="89"/>
    </row>
    <row r="114" spans="1:40" ht="14.25" customHeight="1">
      <c r="A114" s="85" t="s">
        <v>69</v>
      </c>
      <c r="B114" s="85">
        <v>259</v>
      </c>
      <c r="C114" s="85">
        <v>144</v>
      </c>
      <c r="D114" s="85">
        <v>242</v>
      </c>
      <c r="E114" s="85">
        <v>115</v>
      </c>
      <c r="F114" s="85">
        <v>162</v>
      </c>
      <c r="G114" s="85">
        <v>71</v>
      </c>
      <c r="H114" s="85">
        <v>151</v>
      </c>
      <c r="I114" s="85">
        <v>66</v>
      </c>
      <c r="J114" s="88">
        <f t="shared" si="34"/>
        <v>814</v>
      </c>
      <c r="K114" s="88">
        <f t="shared" si="35"/>
        <v>396</v>
      </c>
      <c r="L114" s="250" t="s">
        <v>69</v>
      </c>
      <c r="M114" s="85">
        <v>22</v>
      </c>
      <c r="N114" s="85">
        <v>7</v>
      </c>
      <c r="O114" s="85">
        <v>5</v>
      </c>
      <c r="P114" s="85">
        <v>1</v>
      </c>
      <c r="Q114" s="85">
        <v>10</v>
      </c>
      <c r="R114" s="85">
        <v>3</v>
      </c>
      <c r="S114" s="85">
        <v>29</v>
      </c>
      <c r="T114" s="85">
        <v>10</v>
      </c>
      <c r="U114" s="88">
        <f t="shared" si="36"/>
        <v>66</v>
      </c>
      <c r="V114" s="88">
        <f t="shared" si="37"/>
        <v>21</v>
      </c>
      <c r="W114" s="250" t="s">
        <v>69</v>
      </c>
      <c r="X114" s="89">
        <v>9</v>
      </c>
      <c r="Y114" s="89">
        <v>8</v>
      </c>
      <c r="Z114" s="89">
        <v>5</v>
      </c>
      <c r="AA114" s="89">
        <v>5</v>
      </c>
      <c r="AB114" s="89">
        <f t="shared" si="31"/>
        <v>27</v>
      </c>
      <c r="AC114" s="124">
        <v>27</v>
      </c>
      <c r="AD114" s="125">
        <v>2</v>
      </c>
      <c r="AE114" s="89">
        <f t="shared" si="32"/>
        <v>29</v>
      </c>
      <c r="AF114" s="89"/>
      <c r="AG114" s="89"/>
      <c r="AH114" s="89"/>
      <c r="AI114" s="89"/>
      <c r="AJ114" s="89">
        <v>38</v>
      </c>
      <c r="AK114" s="85">
        <v>5</v>
      </c>
      <c r="AL114" s="85">
        <f t="shared" si="33"/>
        <v>6</v>
      </c>
      <c r="AM114" s="89">
        <v>6</v>
      </c>
      <c r="AN114" s="89"/>
    </row>
    <row r="115" spans="1:40" ht="14.25" customHeight="1">
      <c r="A115" s="85" t="s">
        <v>70</v>
      </c>
      <c r="B115" s="85">
        <v>159</v>
      </c>
      <c r="C115" s="85">
        <v>92</v>
      </c>
      <c r="D115" s="85">
        <v>102</v>
      </c>
      <c r="E115" s="85">
        <v>48</v>
      </c>
      <c r="F115" s="85">
        <v>72</v>
      </c>
      <c r="G115" s="85">
        <v>31</v>
      </c>
      <c r="H115" s="85">
        <v>85</v>
      </c>
      <c r="I115" s="85">
        <v>42</v>
      </c>
      <c r="J115" s="88">
        <f t="shared" si="34"/>
        <v>418</v>
      </c>
      <c r="K115" s="88">
        <f t="shared" si="35"/>
        <v>213</v>
      </c>
      <c r="L115" s="250" t="s">
        <v>70</v>
      </c>
      <c r="M115" s="85">
        <v>27</v>
      </c>
      <c r="N115" s="85">
        <v>12</v>
      </c>
      <c r="O115" s="85">
        <v>44</v>
      </c>
      <c r="P115" s="85">
        <v>22</v>
      </c>
      <c r="Q115" s="85">
        <v>20</v>
      </c>
      <c r="R115" s="85">
        <v>9</v>
      </c>
      <c r="S115" s="85">
        <v>15</v>
      </c>
      <c r="T115" s="85">
        <v>6</v>
      </c>
      <c r="U115" s="88">
        <f t="shared" si="36"/>
        <v>106</v>
      </c>
      <c r="V115" s="88">
        <f t="shared" si="37"/>
        <v>49</v>
      </c>
      <c r="W115" s="250" t="s">
        <v>70</v>
      </c>
      <c r="X115" s="89">
        <v>3</v>
      </c>
      <c r="Y115" s="89">
        <v>3</v>
      </c>
      <c r="Z115" s="89">
        <v>2</v>
      </c>
      <c r="AA115" s="89">
        <v>2</v>
      </c>
      <c r="AB115" s="89">
        <f t="shared" si="31"/>
        <v>10</v>
      </c>
      <c r="AC115" s="124">
        <v>10</v>
      </c>
      <c r="AD115" s="125">
        <v>0</v>
      </c>
      <c r="AE115" s="89">
        <f t="shared" si="32"/>
        <v>10</v>
      </c>
      <c r="AF115" s="89"/>
      <c r="AG115" s="89"/>
      <c r="AH115" s="89"/>
      <c r="AI115" s="89"/>
      <c r="AJ115" s="89">
        <v>19</v>
      </c>
      <c r="AK115" s="85">
        <v>2</v>
      </c>
      <c r="AL115" s="85">
        <f t="shared" si="33"/>
        <v>3</v>
      </c>
      <c r="AM115" s="89">
        <v>2</v>
      </c>
      <c r="AN115" s="89">
        <v>1</v>
      </c>
    </row>
    <row r="116" spans="1:40" ht="14.25" customHeight="1">
      <c r="A116" s="85" t="s">
        <v>72</v>
      </c>
      <c r="B116" s="85">
        <v>138</v>
      </c>
      <c r="C116" s="85">
        <v>63</v>
      </c>
      <c r="D116" s="85">
        <v>118</v>
      </c>
      <c r="E116" s="85">
        <v>57</v>
      </c>
      <c r="F116" s="85">
        <v>111</v>
      </c>
      <c r="G116" s="85">
        <v>50</v>
      </c>
      <c r="H116" s="85">
        <v>189</v>
      </c>
      <c r="I116" s="85">
        <v>70</v>
      </c>
      <c r="J116" s="88">
        <f t="shared" si="34"/>
        <v>556</v>
      </c>
      <c r="K116" s="88">
        <f t="shared" si="35"/>
        <v>240</v>
      </c>
      <c r="L116" s="250" t="s">
        <v>72</v>
      </c>
      <c r="M116" s="85">
        <v>11</v>
      </c>
      <c r="N116" s="85">
        <v>1</v>
      </c>
      <c r="O116" s="85">
        <v>3</v>
      </c>
      <c r="P116" s="85">
        <v>1</v>
      </c>
      <c r="Q116" s="85">
        <v>11</v>
      </c>
      <c r="R116" s="85">
        <v>6</v>
      </c>
      <c r="S116" s="85">
        <v>52</v>
      </c>
      <c r="T116" s="85">
        <v>16</v>
      </c>
      <c r="U116" s="88">
        <f t="shared" si="36"/>
        <v>77</v>
      </c>
      <c r="V116" s="88">
        <f t="shared" si="37"/>
        <v>24</v>
      </c>
      <c r="W116" s="250" t="s">
        <v>72</v>
      </c>
      <c r="X116" s="89">
        <v>3</v>
      </c>
      <c r="Y116" s="89">
        <v>3</v>
      </c>
      <c r="Z116" s="89">
        <v>3</v>
      </c>
      <c r="AA116" s="89">
        <v>4</v>
      </c>
      <c r="AB116" s="89">
        <f t="shared" si="31"/>
        <v>13</v>
      </c>
      <c r="AC116" s="124">
        <v>13</v>
      </c>
      <c r="AD116" s="125">
        <v>0</v>
      </c>
      <c r="AE116" s="89">
        <f t="shared" si="32"/>
        <v>13</v>
      </c>
      <c r="AF116" s="89"/>
      <c r="AG116" s="89"/>
      <c r="AH116" s="89"/>
      <c r="AI116" s="89"/>
      <c r="AJ116" s="89">
        <v>25</v>
      </c>
      <c r="AK116" s="85">
        <v>5</v>
      </c>
      <c r="AL116" s="85">
        <f t="shared" si="33"/>
        <v>2</v>
      </c>
      <c r="AM116" s="89">
        <v>2</v>
      </c>
      <c r="AN116" s="89"/>
    </row>
    <row r="117" spans="1:40" ht="14.25" customHeight="1">
      <c r="A117" s="85" t="s">
        <v>74</v>
      </c>
      <c r="B117" s="85">
        <v>111</v>
      </c>
      <c r="C117" s="85">
        <v>47</v>
      </c>
      <c r="D117" s="85">
        <v>49</v>
      </c>
      <c r="E117" s="85">
        <v>33</v>
      </c>
      <c r="F117" s="85">
        <v>37</v>
      </c>
      <c r="G117" s="85">
        <v>20</v>
      </c>
      <c r="H117" s="85">
        <v>38</v>
      </c>
      <c r="I117" s="85">
        <v>22</v>
      </c>
      <c r="J117" s="88">
        <f aca="true" t="shared" si="38" ref="J117:J122">B117+D117+F117+H117</f>
        <v>235</v>
      </c>
      <c r="K117" s="88">
        <f aca="true" t="shared" si="39" ref="K117:K122">C117+E117+G117+I117</f>
        <v>122</v>
      </c>
      <c r="L117" s="250" t="s">
        <v>74</v>
      </c>
      <c r="M117" s="85">
        <v>0</v>
      </c>
      <c r="N117" s="85">
        <v>0</v>
      </c>
      <c r="O117" s="85">
        <v>4</v>
      </c>
      <c r="P117" s="85">
        <v>2</v>
      </c>
      <c r="Q117" s="85">
        <v>1</v>
      </c>
      <c r="R117" s="85">
        <v>0</v>
      </c>
      <c r="S117" s="85">
        <v>6</v>
      </c>
      <c r="T117" s="85">
        <v>4</v>
      </c>
      <c r="U117" s="88">
        <f t="shared" si="36"/>
        <v>11</v>
      </c>
      <c r="V117" s="88">
        <f t="shared" si="37"/>
        <v>6</v>
      </c>
      <c r="W117" s="250" t="s">
        <v>74</v>
      </c>
      <c r="X117" s="89">
        <v>3</v>
      </c>
      <c r="Y117" s="89">
        <v>1</v>
      </c>
      <c r="Z117" s="89">
        <v>1</v>
      </c>
      <c r="AA117" s="89">
        <v>1</v>
      </c>
      <c r="AB117" s="89">
        <f t="shared" si="31"/>
        <v>6</v>
      </c>
      <c r="AC117" s="124">
        <v>4</v>
      </c>
      <c r="AD117" s="125">
        <v>2</v>
      </c>
      <c r="AE117" s="89">
        <f t="shared" si="32"/>
        <v>6</v>
      </c>
      <c r="AF117" s="89"/>
      <c r="AG117" s="89"/>
      <c r="AH117" s="89"/>
      <c r="AI117" s="89"/>
      <c r="AJ117" s="89">
        <v>13</v>
      </c>
      <c r="AK117" s="85">
        <v>2</v>
      </c>
      <c r="AL117" s="85">
        <f t="shared" si="33"/>
        <v>2</v>
      </c>
      <c r="AM117" s="89">
        <v>2</v>
      </c>
      <c r="AN117" s="89"/>
    </row>
    <row r="118" spans="1:40" ht="14.2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9">
        <f t="shared" si="38"/>
        <v>0</v>
      </c>
      <c r="K118" s="89">
        <f t="shared" si="39"/>
        <v>0</v>
      </c>
      <c r="L118" s="250"/>
      <c r="M118" s="85"/>
      <c r="N118" s="85"/>
      <c r="O118" s="85"/>
      <c r="P118" s="85"/>
      <c r="Q118" s="85"/>
      <c r="R118" s="85"/>
      <c r="S118" s="85"/>
      <c r="T118" s="85"/>
      <c r="U118" s="88">
        <f t="shared" si="36"/>
        <v>0</v>
      </c>
      <c r="V118" s="88">
        <f t="shared" si="37"/>
        <v>0</v>
      </c>
      <c r="W118" s="250"/>
      <c r="X118" s="89"/>
      <c r="Y118" s="89"/>
      <c r="Z118" s="89"/>
      <c r="AA118" s="89"/>
      <c r="AB118" s="89"/>
      <c r="AC118" s="124"/>
      <c r="AD118" s="125"/>
      <c r="AE118" s="282"/>
      <c r="AF118" s="89"/>
      <c r="AG118" s="89"/>
      <c r="AH118" s="89"/>
      <c r="AI118" s="85"/>
      <c r="AJ118" s="160">
        <f>SUM(AF118:AI118)</f>
        <v>0</v>
      </c>
      <c r="AK118" s="85"/>
      <c r="AL118" s="89"/>
      <c r="AM118" s="89"/>
      <c r="AN118" s="89"/>
    </row>
    <row r="119" spans="1:40" ht="14.2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9">
        <f t="shared" si="38"/>
        <v>0</v>
      </c>
      <c r="K119" s="89">
        <f t="shared" si="39"/>
        <v>0</v>
      </c>
      <c r="L119" s="250"/>
      <c r="M119" s="85"/>
      <c r="N119" s="85"/>
      <c r="O119" s="85"/>
      <c r="P119" s="85"/>
      <c r="Q119" s="85"/>
      <c r="R119" s="85"/>
      <c r="S119" s="85"/>
      <c r="T119" s="85"/>
      <c r="U119" s="88">
        <f t="shared" si="36"/>
        <v>0</v>
      </c>
      <c r="V119" s="88">
        <f t="shared" si="37"/>
        <v>0</v>
      </c>
      <c r="W119" s="250"/>
      <c r="X119" s="89"/>
      <c r="Y119" s="89"/>
      <c r="Z119" s="89"/>
      <c r="AA119" s="89"/>
      <c r="AB119" s="89"/>
      <c r="AC119" s="124"/>
      <c r="AD119" s="125"/>
      <c r="AE119" s="282"/>
      <c r="AF119" s="89"/>
      <c r="AG119" s="89"/>
      <c r="AH119" s="89"/>
      <c r="AI119" s="85"/>
      <c r="AK119" s="85"/>
      <c r="AL119" s="89"/>
      <c r="AM119" s="89"/>
      <c r="AN119" s="89"/>
    </row>
    <row r="120" spans="1:40" ht="14.2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9">
        <f t="shared" si="38"/>
        <v>0</v>
      </c>
      <c r="K120" s="89">
        <f t="shared" si="39"/>
        <v>0</v>
      </c>
      <c r="L120" s="250"/>
      <c r="M120" s="85"/>
      <c r="N120" s="85"/>
      <c r="O120" s="85"/>
      <c r="P120" s="85"/>
      <c r="Q120" s="85"/>
      <c r="R120" s="85"/>
      <c r="S120" s="85"/>
      <c r="T120" s="85"/>
      <c r="U120" s="88">
        <f t="shared" si="36"/>
        <v>0</v>
      </c>
      <c r="V120" s="88">
        <f t="shared" si="37"/>
        <v>0</v>
      </c>
      <c r="W120" s="250"/>
      <c r="X120" s="89"/>
      <c r="Y120" s="89"/>
      <c r="Z120" s="89"/>
      <c r="AA120" s="89"/>
      <c r="AB120" s="89"/>
      <c r="AC120" s="124"/>
      <c r="AD120" s="125"/>
      <c r="AE120" s="282"/>
      <c r="AF120" s="89"/>
      <c r="AG120" s="89"/>
      <c r="AH120" s="89"/>
      <c r="AI120" s="85"/>
      <c r="AK120" s="85"/>
      <c r="AL120" s="89"/>
      <c r="AM120" s="89"/>
      <c r="AN120" s="89"/>
    </row>
    <row r="121" spans="1:40" ht="14.2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9">
        <f t="shared" si="38"/>
        <v>0</v>
      </c>
      <c r="K121" s="89">
        <f t="shared" si="39"/>
        <v>0</v>
      </c>
      <c r="L121" s="250"/>
      <c r="M121" s="85"/>
      <c r="N121" s="85"/>
      <c r="O121" s="85"/>
      <c r="P121" s="85"/>
      <c r="Q121" s="85"/>
      <c r="R121" s="85"/>
      <c r="S121" s="85"/>
      <c r="T121" s="85"/>
      <c r="U121" s="88">
        <f t="shared" si="36"/>
        <v>0</v>
      </c>
      <c r="V121" s="88">
        <f t="shared" si="37"/>
        <v>0</v>
      </c>
      <c r="W121" s="250"/>
      <c r="X121" s="89"/>
      <c r="Y121" s="89"/>
      <c r="Z121" s="89"/>
      <c r="AA121" s="89"/>
      <c r="AB121" s="89"/>
      <c r="AC121" s="124"/>
      <c r="AD121" s="125"/>
      <c r="AE121" s="282"/>
      <c r="AF121" s="89"/>
      <c r="AG121" s="89"/>
      <c r="AH121" s="89"/>
      <c r="AI121" s="85"/>
      <c r="AK121" s="85"/>
      <c r="AL121" s="89"/>
      <c r="AM121" s="89"/>
      <c r="AN121" s="89"/>
    </row>
    <row r="122" spans="1:40" ht="14.2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9">
        <f t="shared" si="38"/>
        <v>0</v>
      </c>
      <c r="K122" s="89">
        <f t="shared" si="39"/>
        <v>0</v>
      </c>
      <c r="L122" s="250"/>
      <c r="M122" s="85"/>
      <c r="N122" s="85"/>
      <c r="O122" s="85"/>
      <c r="P122" s="85"/>
      <c r="Q122" s="85"/>
      <c r="R122" s="85"/>
      <c r="S122" s="85"/>
      <c r="T122" s="85"/>
      <c r="U122" s="88">
        <f t="shared" si="36"/>
        <v>0</v>
      </c>
      <c r="V122" s="88">
        <f t="shared" si="37"/>
        <v>0</v>
      </c>
      <c r="W122" s="250"/>
      <c r="X122" s="89"/>
      <c r="Y122" s="89"/>
      <c r="Z122" s="89"/>
      <c r="AA122" s="89"/>
      <c r="AB122" s="89"/>
      <c r="AC122" s="124"/>
      <c r="AD122" s="125"/>
      <c r="AE122" s="282"/>
      <c r="AF122" s="89"/>
      <c r="AG122" s="89"/>
      <c r="AH122" s="89"/>
      <c r="AI122" s="85"/>
      <c r="AK122" s="85"/>
      <c r="AL122" s="89"/>
      <c r="AM122" s="89"/>
      <c r="AN122" s="89"/>
    </row>
    <row r="123" spans="1:40" ht="12.75">
      <c r="A123" s="164"/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  <c r="L123" s="73"/>
      <c r="M123" s="172"/>
      <c r="N123" s="172"/>
      <c r="O123" s="172"/>
      <c r="P123" s="172"/>
      <c r="Q123" s="172"/>
      <c r="R123" s="172"/>
      <c r="S123" s="172"/>
      <c r="T123" s="172"/>
      <c r="U123" s="342"/>
      <c r="V123" s="342"/>
      <c r="W123" s="73"/>
      <c r="X123" s="172"/>
      <c r="Y123" s="172"/>
      <c r="Z123" s="172"/>
      <c r="AA123" s="172"/>
      <c r="AB123" s="172"/>
      <c r="AC123" s="172"/>
      <c r="AD123" s="284"/>
      <c r="AE123" s="283"/>
      <c r="AF123" s="172"/>
      <c r="AG123" s="172"/>
      <c r="AH123" s="172"/>
      <c r="AI123" s="164"/>
      <c r="AJ123" s="164"/>
      <c r="AK123" s="164"/>
      <c r="AL123" s="172"/>
      <c r="AM123" s="172"/>
      <c r="AN123" s="172"/>
    </row>
    <row r="125" spans="1:40" ht="12.75">
      <c r="A125" s="122" t="s">
        <v>250</v>
      </c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540" t="s">
        <v>174</v>
      </c>
      <c r="M125" s="540"/>
      <c r="N125" s="540"/>
      <c r="O125" s="540"/>
      <c r="P125" s="540"/>
      <c r="Q125" s="540"/>
      <c r="R125" s="540"/>
      <c r="S125" s="540"/>
      <c r="T125" s="540"/>
      <c r="U125" s="540"/>
      <c r="V125" s="540"/>
      <c r="W125" s="122" t="s">
        <v>136</v>
      </c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30"/>
      <c r="AN125" s="130"/>
    </row>
    <row r="126" spans="1:40" ht="12.75">
      <c r="A126" s="122" t="s">
        <v>415</v>
      </c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540" t="s">
        <v>415</v>
      </c>
      <c r="M126" s="540"/>
      <c r="N126" s="540"/>
      <c r="O126" s="540"/>
      <c r="P126" s="540"/>
      <c r="Q126" s="540"/>
      <c r="R126" s="540"/>
      <c r="S126" s="540"/>
      <c r="T126" s="540"/>
      <c r="U126" s="540"/>
      <c r="V126" s="540"/>
      <c r="W126" s="122" t="s">
        <v>420</v>
      </c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30"/>
      <c r="AN126" s="130"/>
    </row>
    <row r="127" spans="1:40" ht="12.75">
      <c r="A127" s="122" t="s">
        <v>401</v>
      </c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540" t="s">
        <v>401</v>
      </c>
      <c r="M127" s="540"/>
      <c r="N127" s="540"/>
      <c r="O127" s="540"/>
      <c r="P127" s="540"/>
      <c r="Q127" s="540"/>
      <c r="R127" s="540"/>
      <c r="S127" s="540"/>
      <c r="T127" s="540"/>
      <c r="U127" s="540"/>
      <c r="V127" s="540"/>
      <c r="W127" s="122" t="s">
        <v>401</v>
      </c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30"/>
      <c r="AN127" s="130"/>
    </row>
    <row r="129" spans="1:39" ht="12.75">
      <c r="A129" s="161" t="s">
        <v>539</v>
      </c>
      <c r="H129" s="128" t="s">
        <v>258</v>
      </c>
      <c r="L129" s="161" t="s">
        <v>539</v>
      </c>
      <c r="S129" s="128" t="s">
        <v>258</v>
      </c>
      <c r="W129" s="161" t="s">
        <v>539</v>
      </c>
      <c r="AM129" s="128" t="s">
        <v>258</v>
      </c>
    </row>
    <row r="130" ht="12.75">
      <c r="L130" s="253"/>
    </row>
    <row r="131" spans="1:40" s="448" customFormat="1" ht="17.25" customHeight="1">
      <c r="A131" s="445"/>
      <c r="B131" s="184" t="s">
        <v>268</v>
      </c>
      <c r="C131" s="185"/>
      <c r="D131" s="184" t="s">
        <v>269</v>
      </c>
      <c r="E131" s="185"/>
      <c r="F131" s="184" t="s">
        <v>270</v>
      </c>
      <c r="G131" s="185"/>
      <c r="H131" s="184" t="s">
        <v>271</v>
      </c>
      <c r="I131" s="185"/>
      <c r="J131" s="184" t="s">
        <v>259</v>
      </c>
      <c r="K131" s="185"/>
      <c r="L131" s="446"/>
      <c r="M131" s="184" t="s">
        <v>268</v>
      </c>
      <c r="N131" s="185"/>
      <c r="O131" s="184" t="s">
        <v>269</v>
      </c>
      <c r="P131" s="185"/>
      <c r="Q131" s="184" t="s">
        <v>270</v>
      </c>
      <c r="R131" s="185"/>
      <c r="S131" s="184" t="s">
        <v>271</v>
      </c>
      <c r="T131" s="185"/>
      <c r="U131" s="184" t="s">
        <v>259</v>
      </c>
      <c r="V131" s="185"/>
      <c r="W131" s="419"/>
      <c r="X131" s="537" t="s">
        <v>132</v>
      </c>
      <c r="Y131" s="538"/>
      <c r="Z131" s="538"/>
      <c r="AA131" s="538"/>
      <c r="AB131" s="539"/>
      <c r="AC131" s="412" t="s">
        <v>5</v>
      </c>
      <c r="AD131" s="421"/>
      <c r="AE131" s="412"/>
      <c r="AF131" s="412" t="s">
        <v>534</v>
      </c>
      <c r="AG131" s="413"/>
      <c r="AH131" s="411"/>
      <c r="AI131" s="447"/>
      <c r="AJ131" s="500" t="s">
        <v>430</v>
      </c>
      <c r="AK131" s="399" t="s">
        <v>385</v>
      </c>
      <c r="AL131" s="412" t="s">
        <v>386</v>
      </c>
      <c r="AM131" s="400"/>
      <c r="AN131" s="417"/>
    </row>
    <row r="132" spans="1:40" s="448" customFormat="1" ht="24" customHeight="1">
      <c r="A132" s="231" t="s">
        <v>416</v>
      </c>
      <c r="B132" s="237" t="s">
        <v>532</v>
      </c>
      <c r="C132" s="237" t="s">
        <v>265</v>
      </c>
      <c r="D132" s="237" t="s">
        <v>532</v>
      </c>
      <c r="E132" s="237" t="s">
        <v>265</v>
      </c>
      <c r="F132" s="237" t="s">
        <v>532</v>
      </c>
      <c r="G132" s="237" t="s">
        <v>265</v>
      </c>
      <c r="H132" s="237" t="s">
        <v>532</v>
      </c>
      <c r="I132" s="237" t="s">
        <v>265</v>
      </c>
      <c r="J132" s="237" t="s">
        <v>532</v>
      </c>
      <c r="K132" s="237" t="s">
        <v>265</v>
      </c>
      <c r="L132" s="249" t="s">
        <v>416</v>
      </c>
      <c r="M132" s="237" t="s">
        <v>532</v>
      </c>
      <c r="N132" s="237" t="s">
        <v>265</v>
      </c>
      <c r="O132" s="237" t="s">
        <v>532</v>
      </c>
      <c r="P132" s="237" t="s">
        <v>265</v>
      </c>
      <c r="Q132" s="237" t="s">
        <v>532</v>
      </c>
      <c r="R132" s="237" t="s">
        <v>265</v>
      </c>
      <c r="S132" s="237" t="s">
        <v>532</v>
      </c>
      <c r="T132" s="237" t="s">
        <v>265</v>
      </c>
      <c r="U132" s="237" t="s">
        <v>532</v>
      </c>
      <c r="V132" s="237" t="s">
        <v>265</v>
      </c>
      <c r="W132" s="423" t="s">
        <v>416</v>
      </c>
      <c r="X132" s="424" t="s">
        <v>272</v>
      </c>
      <c r="Y132" s="424" t="s">
        <v>273</v>
      </c>
      <c r="Z132" s="424" t="s">
        <v>274</v>
      </c>
      <c r="AA132" s="424" t="s">
        <v>275</v>
      </c>
      <c r="AB132" s="420" t="s">
        <v>259</v>
      </c>
      <c r="AC132" s="377" t="s">
        <v>393</v>
      </c>
      <c r="AD132" s="377" t="s">
        <v>394</v>
      </c>
      <c r="AE132" s="347" t="s">
        <v>392</v>
      </c>
      <c r="AF132" s="377" t="s">
        <v>533</v>
      </c>
      <c r="AG132" s="347" t="s">
        <v>395</v>
      </c>
      <c r="AH132" s="347" t="s">
        <v>276</v>
      </c>
      <c r="AI132" s="377" t="s">
        <v>396</v>
      </c>
      <c r="AJ132" s="349" t="s">
        <v>566</v>
      </c>
      <c r="AK132" s="349" t="s">
        <v>128</v>
      </c>
      <c r="AL132" s="379" t="s">
        <v>143</v>
      </c>
      <c r="AM132" s="349" t="s">
        <v>138</v>
      </c>
      <c r="AN132" s="379" t="s">
        <v>144</v>
      </c>
    </row>
    <row r="133" spans="1:40" ht="12.75">
      <c r="A133" s="85"/>
      <c r="B133" s="170"/>
      <c r="C133" s="170"/>
      <c r="D133" s="170"/>
      <c r="E133" s="170"/>
      <c r="F133" s="170"/>
      <c r="G133" s="170"/>
      <c r="H133" s="170"/>
      <c r="I133" s="170"/>
      <c r="J133" s="170"/>
      <c r="K133" s="170"/>
      <c r="L133" s="250"/>
      <c r="M133" s="170"/>
      <c r="N133" s="170"/>
      <c r="O133" s="170"/>
      <c r="P133" s="170"/>
      <c r="Q133" s="170"/>
      <c r="R133" s="170"/>
      <c r="S133" s="170"/>
      <c r="T133" s="170"/>
      <c r="U133" s="170"/>
      <c r="V133" s="170"/>
      <c r="W133" s="219"/>
      <c r="X133" s="170"/>
      <c r="Y133" s="170"/>
      <c r="Z133" s="170"/>
      <c r="AA133" s="170"/>
      <c r="AB133" s="170"/>
      <c r="AC133" s="221"/>
      <c r="AD133" s="165"/>
      <c r="AE133" s="91"/>
      <c r="AF133" s="165"/>
      <c r="AG133" s="165"/>
      <c r="AH133" s="165"/>
      <c r="AI133" s="165"/>
      <c r="AJ133" s="47"/>
      <c r="AK133" s="320"/>
      <c r="AL133" s="5"/>
      <c r="AM133" s="170"/>
      <c r="AN133" s="170"/>
    </row>
    <row r="134" spans="1:40" s="26" customFormat="1" ht="12.75">
      <c r="A134" s="9" t="s">
        <v>267</v>
      </c>
      <c r="B134" s="17">
        <f>SUM(B136:B153)</f>
        <v>7343</v>
      </c>
      <c r="C134" s="17">
        <f aca="true" t="shared" si="40" ref="C134:K134">SUM(C136:C153)</f>
        <v>3731</v>
      </c>
      <c r="D134" s="17">
        <f t="shared" si="40"/>
        <v>5700</v>
      </c>
      <c r="E134" s="17">
        <f t="shared" si="40"/>
        <v>2908</v>
      </c>
      <c r="F134" s="17">
        <f t="shared" si="40"/>
        <v>4676</v>
      </c>
      <c r="G134" s="17">
        <f t="shared" si="40"/>
        <v>2353</v>
      </c>
      <c r="H134" s="17">
        <f t="shared" si="40"/>
        <v>4134</v>
      </c>
      <c r="I134" s="17">
        <f t="shared" si="40"/>
        <v>2159</v>
      </c>
      <c r="J134" s="17">
        <f t="shared" si="40"/>
        <v>21897</v>
      </c>
      <c r="K134" s="17">
        <f t="shared" si="40"/>
        <v>11172</v>
      </c>
      <c r="L134" s="251" t="s">
        <v>267</v>
      </c>
      <c r="M134" s="17">
        <f>SUM(M136:M153)</f>
        <v>560</v>
      </c>
      <c r="N134" s="17">
        <f aca="true" t="shared" si="41" ref="N134:AN134">SUM(N136:N153)</f>
        <v>257</v>
      </c>
      <c r="O134" s="17">
        <f t="shared" si="41"/>
        <v>323</v>
      </c>
      <c r="P134" s="17">
        <f t="shared" si="41"/>
        <v>175</v>
      </c>
      <c r="Q134" s="17">
        <f t="shared" si="41"/>
        <v>247</v>
      </c>
      <c r="R134" s="17">
        <f t="shared" si="41"/>
        <v>120</v>
      </c>
      <c r="S134" s="17">
        <f t="shared" si="41"/>
        <v>940</v>
      </c>
      <c r="T134" s="17">
        <f t="shared" si="41"/>
        <v>503</v>
      </c>
      <c r="U134" s="17">
        <f t="shared" si="41"/>
        <v>2070</v>
      </c>
      <c r="V134" s="17">
        <f t="shared" si="41"/>
        <v>1055</v>
      </c>
      <c r="W134" s="251" t="s">
        <v>267</v>
      </c>
      <c r="X134" s="17">
        <f t="shared" si="41"/>
        <v>143</v>
      </c>
      <c r="Y134" s="17">
        <f t="shared" si="41"/>
        <v>119</v>
      </c>
      <c r="Z134" s="17">
        <f t="shared" si="41"/>
        <v>102</v>
      </c>
      <c r="AA134" s="17">
        <f t="shared" si="41"/>
        <v>97</v>
      </c>
      <c r="AB134" s="17">
        <f t="shared" si="41"/>
        <v>461</v>
      </c>
      <c r="AC134" s="17">
        <f>SUM(AC136:AC153)</f>
        <v>437</v>
      </c>
      <c r="AD134" s="17">
        <f>SUM(AD136:AD153)</f>
        <v>31</v>
      </c>
      <c r="AE134" s="17">
        <f>SUM(AE136:AE153)</f>
        <v>468</v>
      </c>
      <c r="AF134" s="17">
        <f t="shared" si="41"/>
        <v>0</v>
      </c>
      <c r="AG134" s="17">
        <f t="shared" si="41"/>
        <v>0</v>
      </c>
      <c r="AH134" s="17">
        <f t="shared" si="41"/>
        <v>0</v>
      </c>
      <c r="AI134" s="17">
        <f t="shared" si="41"/>
        <v>0</v>
      </c>
      <c r="AJ134" s="17">
        <f t="shared" si="41"/>
        <v>871</v>
      </c>
      <c r="AK134" s="17">
        <f t="shared" si="41"/>
        <v>129</v>
      </c>
      <c r="AL134" s="17">
        <f t="shared" si="41"/>
        <v>84</v>
      </c>
      <c r="AM134" s="17">
        <f t="shared" si="41"/>
        <v>79</v>
      </c>
      <c r="AN134" s="17">
        <f t="shared" si="41"/>
        <v>5</v>
      </c>
    </row>
    <row r="135" spans="1:40" ht="12.75">
      <c r="A135" s="85"/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250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250"/>
      <c r="X135" s="89"/>
      <c r="Y135" s="89"/>
      <c r="Z135" s="89"/>
      <c r="AA135" s="89"/>
      <c r="AB135" s="89"/>
      <c r="AC135" s="89"/>
      <c r="AD135" s="89"/>
      <c r="AE135" s="89"/>
      <c r="AF135" s="89"/>
      <c r="AG135" s="9"/>
      <c r="AH135" s="89"/>
      <c r="AI135" s="85"/>
      <c r="AJ135" s="85"/>
      <c r="AK135" s="85"/>
      <c r="AL135" s="89"/>
      <c r="AM135" s="89"/>
      <c r="AN135" s="89"/>
    </row>
    <row r="136" spans="1:40" s="353" customFormat="1" ht="14.25" customHeight="1">
      <c r="A136" s="129" t="s">
        <v>15</v>
      </c>
      <c r="B136" s="129">
        <f>793+7</f>
        <v>800</v>
      </c>
      <c r="C136" s="129">
        <f>379+6</f>
        <v>385</v>
      </c>
      <c r="D136" s="129">
        <f>805+14</f>
        <v>819</v>
      </c>
      <c r="E136" s="129">
        <f>387+6</f>
        <v>393</v>
      </c>
      <c r="F136" s="129">
        <f>685+17</f>
        <v>702</v>
      </c>
      <c r="G136" s="129">
        <f>325+9</f>
        <v>334</v>
      </c>
      <c r="H136" s="129">
        <f>695+5</f>
        <v>700</v>
      </c>
      <c r="I136" s="129">
        <f>340+0</f>
        <v>340</v>
      </c>
      <c r="J136" s="357">
        <f>B136+D136+F136+H136+44</f>
        <v>3065</v>
      </c>
      <c r="K136" s="357">
        <f>+C136+E136+G136+I136+21</f>
        <v>1473</v>
      </c>
      <c r="L136" s="362" t="s">
        <v>15</v>
      </c>
      <c r="M136" s="129">
        <v>29</v>
      </c>
      <c r="N136" s="129">
        <v>18</v>
      </c>
      <c r="O136" s="129">
        <v>8</v>
      </c>
      <c r="P136" s="129">
        <v>5</v>
      </c>
      <c r="Q136" s="129">
        <f>18+5</f>
        <v>23</v>
      </c>
      <c r="R136" s="129">
        <v>3</v>
      </c>
      <c r="S136" s="129">
        <v>164</v>
      </c>
      <c r="T136" s="129">
        <v>84</v>
      </c>
      <c r="U136" s="357">
        <f>M136+O136+Q136+S136</f>
        <v>224</v>
      </c>
      <c r="V136" s="357">
        <f>N136+P136+R136+T136</f>
        <v>110</v>
      </c>
      <c r="W136" s="362" t="s">
        <v>15</v>
      </c>
      <c r="X136" s="352">
        <f>17+1</f>
        <v>18</v>
      </c>
      <c r="Y136" s="352">
        <f>14+1</f>
        <v>15</v>
      </c>
      <c r="Z136" s="352">
        <f>12+1</f>
        <v>13</v>
      </c>
      <c r="AA136" s="352">
        <f>16+1</f>
        <v>17</v>
      </c>
      <c r="AB136" s="352">
        <f aca="true" t="shared" si="42" ref="AB136:AB150">SUM(X136:AA136)</f>
        <v>63</v>
      </c>
      <c r="AC136" s="352">
        <f>59+5</f>
        <v>64</v>
      </c>
      <c r="AD136" s="352">
        <v>9</v>
      </c>
      <c r="AE136" s="352">
        <f aca="true" t="shared" si="43" ref="AE136:AE150">+AC136+AD136</f>
        <v>73</v>
      </c>
      <c r="AF136" s="352"/>
      <c r="AG136" s="352"/>
      <c r="AH136" s="352"/>
      <c r="AI136" s="352"/>
      <c r="AJ136" s="363">
        <v>92</v>
      </c>
      <c r="AK136" s="129">
        <v>23</v>
      </c>
      <c r="AL136" s="129">
        <f aca="true" t="shared" si="44" ref="AL136:AL150">AM136+AN136</f>
        <v>14</v>
      </c>
      <c r="AM136" s="352">
        <v>11</v>
      </c>
      <c r="AN136" s="352">
        <v>3</v>
      </c>
    </row>
    <row r="137" spans="1:40" ht="14.25" customHeight="1">
      <c r="A137" s="85" t="s">
        <v>16</v>
      </c>
      <c r="B137" s="85">
        <v>744</v>
      </c>
      <c r="C137" s="85">
        <v>369</v>
      </c>
      <c r="D137" s="85">
        <v>558</v>
      </c>
      <c r="E137" s="85">
        <v>276</v>
      </c>
      <c r="F137" s="85">
        <v>393</v>
      </c>
      <c r="G137" s="85">
        <v>199</v>
      </c>
      <c r="H137" s="85">
        <v>223</v>
      </c>
      <c r="I137" s="85">
        <v>111</v>
      </c>
      <c r="J137" s="88">
        <f>B137+D137+F137+H137</f>
        <v>1918</v>
      </c>
      <c r="K137" s="88">
        <f>+C137+E137+G137+I137</f>
        <v>955</v>
      </c>
      <c r="L137" s="250" t="s">
        <v>16</v>
      </c>
      <c r="M137" s="85">
        <v>50</v>
      </c>
      <c r="N137" s="85">
        <v>17</v>
      </c>
      <c r="O137" s="85">
        <v>14</v>
      </c>
      <c r="P137" s="85">
        <v>10</v>
      </c>
      <c r="Q137" s="85">
        <v>18</v>
      </c>
      <c r="R137" s="85">
        <v>10</v>
      </c>
      <c r="S137" s="85">
        <v>19</v>
      </c>
      <c r="T137" s="85">
        <v>11</v>
      </c>
      <c r="U137" s="88">
        <f>M137+O137+Q137+S137</f>
        <v>101</v>
      </c>
      <c r="V137" s="88">
        <f>N137+P137+R137+T137</f>
        <v>48</v>
      </c>
      <c r="W137" s="250" t="s">
        <v>16</v>
      </c>
      <c r="X137" s="89">
        <v>17</v>
      </c>
      <c r="Y137" s="89">
        <v>15</v>
      </c>
      <c r="Z137" s="89">
        <v>12</v>
      </c>
      <c r="AA137" s="89">
        <v>11</v>
      </c>
      <c r="AB137" s="89">
        <f t="shared" si="42"/>
        <v>55</v>
      </c>
      <c r="AC137" s="89">
        <v>49</v>
      </c>
      <c r="AD137" s="89">
        <v>4</v>
      </c>
      <c r="AE137" s="89">
        <f t="shared" si="43"/>
        <v>53</v>
      </c>
      <c r="AF137" s="89"/>
      <c r="AG137" s="89"/>
      <c r="AH137" s="89"/>
      <c r="AI137" s="89"/>
      <c r="AJ137" s="160">
        <v>92</v>
      </c>
      <c r="AK137" s="85">
        <v>7</v>
      </c>
      <c r="AL137" s="85">
        <f t="shared" si="44"/>
        <v>13</v>
      </c>
      <c r="AM137" s="89">
        <v>13</v>
      </c>
      <c r="AN137" s="89"/>
    </row>
    <row r="138" spans="1:40" ht="14.25" customHeight="1">
      <c r="A138" s="85" t="s">
        <v>17</v>
      </c>
      <c r="B138" s="85">
        <v>48</v>
      </c>
      <c r="C138" s="85">
        <v>21</v>
      </c>
      <c r="D138" s="85">
        <v>43</v>
      </c>
      <c r="E138" s="85">
        <v>16</v>
      </c>
      <c r="F138" s="85">
        <v>48</v>
      </c>
      <c r="G138" s="85">
        <v>16</v>
      </c>
      <c r="H138" s="85">
        <v>68</v>
      </c>
      <c r="I138" s="85">
        <v>28</v>
      </c>
      <c r="J138" s="88">
        <f aca="true" t="shared" si="45" ref="J138:J150">B138+D138+F138+H138</f>
        <v>207</v>
      </c>
      <c r="K138" s="88">
        <f aca="true" t="shared" si="46" ref="K138:K150">+C138+E138+G138+I138</f>
        <v>81</v>
      </c>
      <c r="L138" s="250" t="s">
        <v>17</v>
      </c>
      <c r="M138" s="85">
        <v>0</v>
      </c>
      <c r="N138" s="85">
        <v>0</v>
      </c>
      <c r="O138" s="85">
        <v>4</v>
      </c>
      <c r="P138" s="85">
        <v>1</v>
      </c>
      <c r="Q138" s="85">
        <v>2</v>
      </c>
      <c r="R138" s="85">
        <v>2</v>
      </c>
      <c r="S138" s="85">
        <v>22</v>
      </c>
      <c r="T138" s="85">
        <v>8</v>
      </c>
      <c r="U138" s="88">
        <f aca="true" t="shared" si="47" ref="U138:U150">M138+O138+Q138+S138</f>
        <v>28</v>
      </c>
      <c r="V138" s="88">
        <f aca="true" t="shared" si="48" ref="V138:V150">N138+P138+R138+T138</f>
        <v>11</v>
      </c>
      <c r="W138" s="250" t="s">
        <v>17</v>
      </c>
      <c r="X138" s="89">
        <v>1</v>
      </c>
      <c r="Y138" s="89">
        <v>1</v>
      </c>
      <c r="Z138" s="89">
        <v>1</v>
      </c>
      <c r="AA138" s="89">
        <v>2</v>
      </c>
      <c r="AB138" s="89">
        <f t="shared" si="42"/>
        <v>5</v>
      </c>
      <c r="AC138" s="89">
        <v>5</v>
      </c>
      <c r="AD138" s="89">
        <v>0</v>
      </c>
      <c r="AE138" s="89">
        <f t="shared" si="43"/>
        <v>5</v>
      </c>
      <c r="AF138" s="89"/>
      <c r="AG138" s="89"/>
      <c r="AH138" s="89"/>
      <c r="AI138" s="89"/>
      <c r="AJ138" s="160">
        <v>6</v>
      </c>
      <c r="AK138" s="85">
        <v>0</v>
      </c>
      <c r="AL138" s="85">
        <f t="shared" si="44"/>
        <v>1</v>
      </c>
      <c r="AM138" s="89">
        <v>1</v>
      </c>
      <c r="AN138" s="89"/>
    </row>
    <row r="139" spans="1:40" ht="14.25" customHeight="1">
      <c r="A139" s="85" t="s">
        <v>20</v>
      </c>
      <c r="B139" s="85">
        <v>125</v>
      </c>
      <c r="C139" s="85">
        <v>50</v>
      </c>
      <c r="D139" s="85">
        <v>37</v>
      </c>
      <c r="E139" s="85">
        <v>10</v>
      </c>
      <c r="F139" s="85">
        <v>63</v>
      </c>
      <c r="G139" s="85">
        <v>23</v>
      </c>
      <c r="H139" s="85">
        <v>19</v>
      </c>
      <c r="I139" s="85">
        <v>9</v>
      </c>
      <c r="J139" s="88">
        <f t="shared" si="45"/>
        <v>244</v>
      </c>
      <c r="K139" s="88">
        <f t="shared" si="46"/>
        <v>92</v>
      </c>
      <c r="L139" s="250" t="s">
        <v>20</v>
      </c>
      <c r="M139" s="85">
        <v>4</v>
      </c>
      <c r="N139" s="85">
        <v>1</v>
      </c>
      <c r="O139" s="85">
        <v>1</v>
      </c>
      <c r="P139" s="85">
        <v>0</v>
      </c>
      <c r="Q139" s="85">
        <v>0</v>
      </c>
      <c r="R139" s="85">
        <v>0</v>
      </c>
      <c r="S139" s="85">
        <v>3</v>
      </c>
      <c r="T139" s="85">
        <v>0</v>
      </c>
      <c r="U139" s="88">
        <f t="shared" si="47"/>
        <v>8</v>
      </c>
      <c r="V139" s="88">
        <f t="shared" si="48"/>
        <v>1</v>
      </c>
      <c r="W139" s="250" t="s">
        <v>20</v>
      </c>
      <c r="X139" s="89">
        <v>4</v>
      </c>
      <c r="Y139" s="89">
        <v>2</v>
      </c>
      <c r="Z139" s="89">
        <v>2</v>
      </c>
      <c r="AA139" s="89">
        <v>1</v>
      </c>
      <c r="AB139" s="89">
        <f t="shared" si="42"/>
        <v>9</v>
      </c>
      <c r="AC139" s="89">
        <v>7</v>
      </c>
      <c r="AD139" s="89">
        <v>1</v>
      </c>
      <c r="AE139" s="89">
        <f t="shared" si="43"/>
        <v>8</v>
      </c>
      <c r="AF139" s="89"/>
      <c r="AG139" s="89"/>
      <c r="AH139" s="89"/>
      <c r="AI139" s="89"/>
      <c r="AJ139" s="160">
        <v>16</v>
      </c>
      <c r="AK139" s="85">
        <v>0</v>
      </c>
      <c r="AL139" s="85">
        <f t="shared" si="44"/>
        <v>3</v>
      </c>
      <c r="AM139" s="89">
        <v>3</v>
      </c>
      <c r="AN139" s="89"/>
    </row>
    <row r="140" spans="1:40" ht="14.25" customHeight="1">
      <c r="A140" s="85" t="s">
        <v>21</v>
      </c>
      <c r="B140" s="85">
        <v>767</v>
      </c>
      <c r="C140" s="85">
        <v>397</v>
      </c>
      <c r="D140" s="85">
        <v>564</v>
      </c>
      <c r="E140" s="85">
        <v>286</v>
      </c>
      <c r="F140" s="85">
        <v>392</v>
      </c>
      <c r="G140" s="85">
        <v>202</v>
      </c>
      <c r="H140" s="85">
        <v>251</v>
      </c>
      <c r="I140" s="85">
        <v>132</v>
      </c>
      <c r="J140" s="88">
        <f t="shared" si="45"/>
        <v>1974</v>
      </c>
      <c r="K140" s="88">
        <f t="shared" si="46"/>
        <v>1017</v>
      </c>
      <c r="L140" s="250" t="s">
        <v>21</v>
      </c>
      <c r="M140" s="85">
        <v>71</v>
      </c>
      <c r="N140" s="85">
        <v>32</v>
      </c>
      <c r="O140" s="85">
        <v>39</v>
      </c>
      <c r="P140" s="85">
        <v>19</v>
      </c>
      <c r="Q140" s="85">
        <v>37</v>
      </c>
      <c r="R140" s="85">
        <v>21</v>
      </c>
      <c r="S140" s="85">
        <v>54</v>
      </c>
      <c r="T140" s="85">
        <v>31</v>
      </c>
      <c r="U140" s="88">
        <f t="shared" si="47"/>
        <v>201</v>
      </c>
      <c r="V140" s="88">
        <f t="shared" si="48"/>
        <v>103</v>
      </c>
      <c r="W140" s="250" t="s">
        <v>21</v>
      </c>
      <c r="X140" s="89">
        <v>12</v>
      </c>
      <c r="Y140" s="89">
        <v>10</v>
      </c>
      <c r="Z140" s="89">
        <v>7</v>
      </c>
      <c r="AA140" s="89">
        <v>6</v>
      </c>
      <c r="AB140" s="89">
        <f t="shared" si="42"/>
        <v>35</v>
      </c>
      <c r="AC140" s="89">
        <v>35</v>
      </c>
      <c r="AD140" s="89">
        <v>0</v>
      </c>
      <c r="AE140" s="89">
        <f t="shared" si="43"/>
        <v>35</v>
      </c>
      <c r="AF140" s="89"/>
      <c r="AG140" s="89"/>
      <c r="AH140" s="89"/>
      <c r="AI140" s="89"/>
      <c r="AJ140" s="160">
        <v>74</v>
      </c>
      <c r="AK140" s="85">
        <v>5</v>
      </c>
      <c r="AL140" s="85">
        <f t="shared" si="44"/>
        <v>5</v>
      </c>
      <c r="AM140" s="89">
        <v>5</v>
      </c>
      <c r="AN140" s="89"/>
    </row>
    <row r="141" spans="1:40" ht="14.25" customHeight="1">
      <c r="A141" s="85" t="s">
        <v>22</v>
      </c>
      <c r="B141" s="85">
        <v>111</v>
      </c>
      <c r="C141" s="85">
        <v>55</v>
      </c>
      <c r="D141" s="85">
        <v>78</v>
      </c>
      <c r="E141" s="85">
        <v>42</v>
      </c>
      <c r="F141" s="85">
        <v>45</v>
      </c>
      <c r="G141" s="85">
        <v>22</v>
      </c>
      <c r="H141" s="85">
        <v>0</v>
      </c>
      <c r="I141" s="85">
        <v>0</v>
      </c>
      <c r="J141" s="88">
        <f t="shared" si="45"/>
        <v>234</v>
      </c>
      <c r="K141" s="88">
        <f t="shared" si="46"/>
        <v>119</v>
      </c>
      <c r="L141" s="250" t="s">
        <v>22</v>
      </c>
      <c r="M141" s="85">
        <v>3</v>
      </c>
      <c r="N141" s="85">
        <v>2</v>
      </c>
      <c r="O141" s="85">
        <v>6</v>
      </c>
      <c r="P141" s="85">
        <v>2</v>
      </c>
      <c r="Q141" s="85">
        <v>0</v>
      </c>
      <c r="R141" s="85">
        <v>0</v>
      </c>
      <c r="S141" s="85">
        <v>0</v>
      </c>
      <c r="T141" s="85">
        <v>0</v>
      </c>
      <c r="U141" s="88">
        <f t="shared" si="47"/>
        <v>9</v>
      </c>
      <c r="V141" s="88">
        <f t="shared" si="48"/>
        <v>4</v>
      </c>
      <c r="W141" s="250" t="s">
        <v>22</v>
      </c>
      <c r="X141" s="89">
        <v>2</v>
      </c>
      <c r="Y141" s="89">
        <v>2</v>
      </c>
      <c r="Z141" s="89">
        <v>1</v>
      </c>
      <c r="AA141" s="89">
        <v>0</v>
      </c>
      <c r="AB141" s="89">
        <f t="shared" si="42"/>
        <v>5</v>
      </c>
      <c r="AC141" s="89">
        <v>5</v>
      </c>
      <c r="AD141" s="89">
        <v>0</v>
      </c>
      <c r="AE141" s="89">
        <f t="shared" si="43"/>
        <v>5</v>
      </c>
      <c r="AF141" s="89"/>
      <c r="AG141" s="89"/>
      <c r="AH141" s="89"/>
      <c r="AI141" s="89"/>
      <c r="AJ141" s="160">
        <v>7</v>
      </c>
      <c r="AK141" s="85">
        <v>0</v>
      </c>
      <c r="AL141" s="85">
        <f t="shared" si="44"/>
        <v>2</v>
      </c>
      <c r="AM141" s="89">
        <v>1</v>
      </c>
      <c r="AN141" s="89">
        <v>1</v>
      </c>
    </row>
    <row r="142" spans="1:40" ht="14.25" customHeight="1">
      <c r="A142" s="85" t="s">
        <v>23</v>
      </c>
      <c r="B142" s="85">
        <v>387</v>
      </c>
      <c r="C142" s="85">
        <v>172</v>
      </c>
      <c r="D142" s="85">
        <v>201</v>
      </c>
      <c r="E142" s="85">
        <v>88</v>
      </c>
      <c r="F142" s="85">
        <v>144</v>
      </c>
      <c r="G142" s="85">
        <v>74</v>
      </c>
      <c r="H142" s="85">
        <v>110</v>
      </c>
      <c r="I142" s="85">
        <v>48</v>
      </c>
      <c r="J142" s="88">
        <f t="shared" si="45"/>
        <v>842</v>
      </c>
      <c r="K142" s="88">
        <f t="shared" si="46"/>
        <v>382</v>
      </c>
      <c r="L142" s="250" t="s">
        <v>23</v>
      </c>
      <c r="M142" s="85">
        <v>86</v>
      </c>
      <c r="N142" s="85">
        <v>36</v>
      </c>
      <c r="O142" s="85">
        <v>19</v>
      </c>
      <c r="P142" s="85">
        <v>8</v>
      </c>
      <c r="Q142" s="85">
        <v>17</v>
      </c>
      <c r="R142" s="85">
        <v>9</v>
      </c>
      <c r="S142" s="85">
        <v>36</v>
      </c>
      <c r="T142" s="85">
        <v>18</v>
      </c>
      <c r="U142" s="88">
        <f t="shared" si="47"/>
        <v>158</v>
      </c>
      <c r="V142" s="88">
        <f t="shared" si="48"/>
        <v>71</v>
      </c>
      <c r="W142" s="250" t="s">
        <v>23</v>
      </c>
      <c r="X142" s="89">
        <v>7</v>
      </c>
      <c r="Y142" s="89">
        <v>3</v>
      </c>
      <c r="Z142" s="89">
        <v>3</v>
      </c>
      <c r="AA142" s="89">
        <v>2</v>
      </c>
      <c r="AB142" s="89">
        <f t="shared" si="42"/>
        <v>15</v>
      </c>
      <c r="AC142" s="89">
        <v>12</v>
      </c>
      <c r="AD142" s="89">
        <v>2</v>
      </c>
      <c r="AE142" s="89">
        <f t="shared" si="43"/>
        <v>14</v>
      </c>
      <c r="AF142" s="89"/>
      <c r="AG142" s="89"/>
      <c r="AH142" s="89"/>
      <c r="AI142" s="89"/>
      <c r="AJ142" s="160">
        <v>26</v>
      </c>
      <c r="AK142" s="85">
        <v>2</v>
      </c>
      <c r="AL142" s="85">
        <f t="shared" si="44"/>
        <v>4</v>
      </c>
      <c r="AM142" s="89">
        <v>4</v>
      </c>
      <c r="AN142" s="89"/>
    </row>
    <row r="143" spans="1:40" ht="14.25" customHeight="1">
      <c r="A143" s="85" t="s">
        <v>24</v>
      </c>
      <c r="B143" s="85">
        <v>622</v>
      </c>
      <c r="C143" s="85">
        <v>334</v>
      </c>
      <c r="D143" s="85">
        <v>434</v>
      </c>
      <c r="E143" s="85">
        <v>248</v>
      </c>
      <c r="F143" s="85">
        <v>323</v>
      </c>
      <c r="G143" s="85">
        <v>153</v>
      </c>
      <c r="H143" s="85">
        <v>307</v>
      </c>
      <c r="I143" s="85">
        <v>164</v>
      </c>
      <c r="J143" s="88">
        <f t="shared" si="45"/>
        <v>1686</v>
      </c>
      <c r="K143" s="88">
        <f t="shared" si="46"/>
        <v>899</v>
      </c>
      <c r="L143" s="250" t="s">
        <v>24</v>
      </c>
      <c r="M143" s="85">
        <v>35</v>
      </c>
      <c r="N143" s="85">
        <v>16</v>
      </c>
      <c r="O143" s="85">
        <v>9</v>
      </c>
      <c r="P143" s="85">
        <v>5</v>
      </c>
      <c r="Q143" s="85">
        <v>20</v>
      </c>
      <c r="R143" s="85">
        <v>9</v>
      </c>
      <c r="S143" s="85">
        <v>91</v>
      </c>
      <c r="T143" s="85">
        <v>41</v>
      </c>
      <c r="U143" s="88">
        <f t="shared" si="47"/>
        <v>155</v>
      </c>
      <c r="V143" s="88">
        <f t="shared" si="48"/>
        <v>71</v>
      </c>
      <c r="W143" s="250" t="s">
        <v>24</v>
      </c>
      <c r="X143" s="89">
        <v>9</v>
      </c>
      <c r="Y143" s="89">
        <v>8</v>
      </c>
      <c r="Z143" s="89">
        <v>6</v>
      </c>
      <c r="AA143" s="89">
        <v>6</v>
      </c>
      <c r="AB143" s="89">
        <f t="shared" si="42"/>
        <v>29</v>
      </c>
      <c r="AC143" s="89">
        <v>32</v>
      </c>
      <c r="AD143" s="89">
        <v>2</v>
      </c>
      <c r="AE143" s="89">
        <f t="shared" si="43"/>
        <v>34</v>
      </c>
      <c r="AF143" s="89"/>
      <c r="AG143" s="89"/>
      <c r="AH143" s="89"/>
      <c r="AI143" s="89"/>
      <c r="AJ143" s="160">
        <v>65</v>
      </c>
      <c r="AK143" s="85">
        <v>10</v>
      </c>
      <c r="AL143" s="85">
        <f t="shared" si="44"/>
        <v>4</v>
      </c>
      <c r="AM143" s="89">
        <v>4</v>
      </c>
      <c r="AN143" s="89"/>
    </row>
    <row r="144" spans="1:40" ht="14.25" customHeight="1">
      <c r="A144" s="85" t="s">
        <v>25</v>
      </c>
      <c r="B144" s="85">
        <v>58</v>
      </c>
      <c r="C144" s="85">
        <v>22</v>
      </c>
      <c r="D144" s="85">
        <v>54</v>
      </c>
      <c r="E144" s="85">
        <v>25</v>
      </c>
      <c r="F144" s="85">
        <v>56</v>
      </c>
      <c r="G144" s="85">
        <v>29</v>
      </c>
      <c r="H144" s="85">
        <v>65</v>
      </c>
      <c r="I144" s="85">
        <v>35</v>
      </c>
      <c r="J144" s="88">
        <f t="shared" si="45"/>
        <v>233</v>
      </c>
      <c r="K144" s="88">
        <f t="shared" si="46"/>
        <v>111</v>
      </c>
      <c r="L144" s="250" t="s">
        <v>25</v>
      </c>
      <c r="M144" s="85">
        <v>2</v>
      </c>
      <c r="N144" s="85">
        <v>2</v>
      </c>
      <c r="O144" s="85">
        <v>3</v>
      </c>
      <c r="P144" s="85">
        <v>1</v>
      </c>
      <c r="Q144" s="85">
        <v>9</v>
      </c>
      <c r="R144" s="85">
        <v>4</v>
      </c>
      <c r="S144" s="85">
        <v>21</v>
      </c>
      <c r="T144" s="85">
        <v>12</v>
      </c>
      <c r="U144" s="88">
        <f t="shared" si="47"/>
        <v>35</v>
      </c>
      <c r="V144" s="88">
        <f t="shared" si="48"/>
        <v>19</v>
      </c>
      <c r="W144" s="250" t="s">
        <v>25</v>
      </c>
      <c r="X144" s="89">
        <v>1</v>
      </c>
      <c r="Y144" s="89">
        <v>1</v>
      </c>
      <c r="Z144" s="89">
        <v>1</v>
      </c>
      <c r="AA144" s="89">
        <v>1</v>
      </c>
      <c r="AB144" s="89">
        <f t="shared" si="42"/>
        <v>4</v>
      </c>
      <c r="AC144" s="89">
        <v>4</v>
      </c>
      <c r="AD144" s="89">
        <v>0</v>
      </c>
      <c r="AE144" s="89">
        <f t="shared" si="43"/>
        <v>4</v>
      </c>
      <c r="AF144" s="89"/>
      <c r="AG144" s="89"/>
      <c r="AH144" s="89"/>
      <c r="AI144" s="89"/>
      <c r="AJ144" s="160">
        <v>12</v>
      </c>
      <c r="AK144" s="85">
        <v>1</v>
      </c>
      <c r="AL144" s="85">
        <f t="shared" si="44"/>
        <v>1</v>
      </c>
      <c r="AM144" s="89">
        <v>1</v>
      </c>
      <c r="AN144" s="89"/>
    </row>
    <row r="145" spans="1:40" ht="14.25" customHeight="1">
      <c r="A145" s="85" t="s">
        <v>26</v>
      </c>
      <c r="B145" s="85">
        <v>786</v>
      </c>
      <c r="C145" s="85">
        <v>402</v>
      </c>
      <c r="D145" s="85">
        <v>710</v>
      </c>
      <c r="E145" s="85">
        <v>377</v>
      </c>
      <c r="F145" s="85">
        <v>531</v>
      </c>
      <c r="G145" s="85">
        <v>282</v>
      </c>
      <c r="H145" s="85">
        <v>468</v>
      </c>
      <c r="I145" s="85">
        <v>236</v>
      </c>
      <c r="J145" s="88">
        <f t="shared" si="45"/>
        <v>2495</v>
      </c>
      <c r="K145" s="88">
        <f t="shared" si="46"/>
        <v>1297</v>
      </c>
      <c r="L145" s="250" t="s">
        <v>26</v>
      </c>
      <c r="M145" s="85">
        <v>74</v>
      </c>
      <c r="N145" s="85">
        <v>33</v>
      </c>
      <c r="O145" s="85">
        <v>48</v>
      </c>
      <c r="P145" s="85">
        <v>31</v>
      </c>
      <c r="Q145" s="85">
        <v>39</v>
      </c>
      <c r="R145" s="85">
        <v>23</v>
      </c>
      <c r="S145" s="85">
        <v>150</v>
      </c>
      <c r="T145" s="85">
        <v>69</v>
      </c>
      <c r="U145" s="88">
        <f t="shared" si="47"/>
        <v>311</v>
      </c>
      <c r="V145" s="88">
        <f t="shared" si="48"/>
        <v>156</v>
      </c>
      <c r="W145" s="250" t="s">
        <v>26</v>
      </c>
      <c r="X145" s="89">
        <v>16</v>
      </c>
      <c r="Y145" s="89">
        <v>15</v>
      </c>
      <c r="Z145" s="89">
        <v>13</v>
      </c>
      <c r="AA145" s="89">
        <v>11</v>
      </c>
      <c r="AB145" s="89">
        <f t="shared" si="42"/>
        <v>55</v>
      </c>
      <c r="AC145" s="89">
        <v>49</v>
      </c>
      <c r="AD145" s="89">
        <v>6</v>
      </c>
      <c r="AE145" s="89">
        <f t="shared" si="43"/>
        <v>55</v>
      </c>
      <c r="AF145" s="89"/>
      <c r="AG145" s="89"/>
      <c r="AH145" s="89"/>
      <c r="AI145" s="89"/>
      <c r="AJ145" s="160">
        <v>74</v>
      </c>
      <c r="AK145" s="85">
        <v>9</v>
      </c>
      <c r="AL145" s="85">
        <f t="shared" si="44"/>
        <v>10</v>
      </c>
      <c r="AM145" s="89">
        <v>9</v>
      </c>
      <c r="AN145" s="89">
        <v>1</v>
      </c>
    </row>
    <row r="146" spans="1:40" ht="14.25" customHeight="1">
      <c r="A146" s="85" t="s">
        <v>28</v>
      </c>
      <c r="B146" s="85">
        <v>216</v>
      </c>
      <c r="C146" s="85">
        <v>111</v>
      </c>
      <c r="D146" s="85">
        <v>128</v>
      </c>
      <c r="E146" s="85">
        <v>57</v>
      </c>
      <c r="F146" s="85">
        <v>99</v>
      </c>
      <c r="G146" s="85">
        <v>48</v>
      </c>
      <c r="H146" s="85">
        <v>91</v>
      </c>
      <c r="I146" s="85">
        <v>48</v>
      </c>
      <c r="J146" s="88">
        <f t="shared" si="45"/>
        <v>534</v>
      </c>
      <c r="K146" s="88">
        <f t="shared" si="46"/>
        <v>264</v>
      </c>
      <c r="L146" s="250" t="s">
        <v>28</v>
      </c>
      <c r="M146" s="85">
        <v>28</v>
      </c>
      <c r="N146" s="85">
        <v>17</v>
      </c>
      <c r="O146" s="85">
        <v>13</v>
      </c>
      <c r="P146" s="85">
        <v>8</v>
      </c>
      <c r="Q146" s="85">
        <v>1</v>
      </c>
      <c r="R146" s="85">
        <v>1</v>
      </c>
      <c r="S146" s="85">
        <v>6</v>
      </c>
      <c r="T146" s="85">
        <v>4</v>
      </c>
      <c r="U146" s="88">
        <f t="shared" si="47"/>
        <v>48</v>
      </c>
      <c r="V146" s="88">
        <f t="shared" si="48"/>
        <v>30</v>
      </c>
      <c r="W146" s="250" t="s">
        <v>28</v>
      </c>
      <c r="X146" s="89">
        <v>6</v>
      </c>
      <c r="Y146" s="89">
        <v>3</v>
      </c>
      <c r="Z146" s="89">
        <v>3</v>
      </c>
      <c r="AA146" s="89">
        <v>3</v>
      </c>
      <c r="AB146" s="89">
        <f t="shared" si="42"/>
        <v>15</v>
      </c>
      <c r="AC146" s="89">
        <v>13</v>
      </c>
      <c r="AD146" s="89">
        <v>1</v>
      </c>
      <c r="AE146" s="89">
        <f t="shared" si="43"/>
        <v>14</v>
      </c>
      <c r="AF146" s="89"/>
      <c r="AG146" s="89"/>
      <c r="AH146" s="89"/>
      <c r="AI146" s="89"/>
      <c r="AJ146" s="160">
        <v>29</v>
      </c>
      <c r="AK146" s="85">
        <v>2</v>
      </c>
      <c r="AL146" s="85">
        <f t="shared" si="44"/>
        <v>3</v>
      </c>
      <c r="AM146" s="89">
        <v>3</v>
      </c>
      <c r="AN146" s="89"/>
    </row>
    <row r="147" spans="1:40" ht="14.25" customHeight="1">
      <c r="A147" s="85" t="s">
        <v>29</v>
      </c>
      <c r="B147" s="85">
        <v>2266</v>
      </c>
      <c r="C147" s="85">
        <v>1190</v>
      </c>
      <c r="D147" s="85">
        <v>1792</v>
      </c>
      <c r="E147" s="85">
        <v>949</v>
      </c>
      <c r="F147" s="85">
        <v>1691</v>
      </c>
      <c r="G147" s="85">
        <v>877</v>
      </c>
      <c r="H147" s="85">
        <v>1617</v>
      </c>
      <c r="I147" s="85">
        <v>879</v>
      </c>
      <c r="J147" s="88">
        <f t="shared" si="45"/>
        <v>7366</v>
      </c>
      <c r="K147" s="88">
        <f t="shared" si="46"/>
        <v>3895</v>
      </c>
      <c r="L147" s="250" t="s">
        <v>29</v>
      </c>
      <c r="M147" s="85">
        <v>156</v>
      </c>
      <c r="N147" s="85">
        <v>75</v>
      </c>
      <c r="O147" s="85">
        <v>146</v>
      </c>
      <c r="P147" s="85">
        <v>76</v>
      </c>
      <c r="Q147" s="85">
        <v>63</v>
      </c>
      <c r="R147" s="85">
        <v>31</v>
      </c>
      <c r="S147" s="85">
        <v>347</v>
      </c>
      <c r="T147" s="85">
        <v>208</v>
      </c>
      <c r="U147" s="88">
        <f t="shared" si="47"/>
        <v>712</v>
      </c>
      <c r="V147" s="88">
        <f t="shared" si="48"/>
        <v>390</v>
      </c>
      <c r="W147" s="250" t="s">
        <v>29</v>
      </c>
      <c r="X147" s="89">
        <v>42</v>
      </c>
      <c r="Y147" s="89">
        <v>38</v>
      </c>
      <c r="Z147" s="89">
        <v>34</v>
      </c>
      <c r="AA147" s="89">
        <v>32</v>
      </c>
      <c r="AB147" s="89">
        <f t="shared" si="42"/>
        <v>146</v>
      </c>
      <c r="AC147" s="89">
        <v>137</v>
      </c>
      <c r="AD147" s="89">
        <v>6</v>
      </c>
      <c r="AE147" s="89">
        <f t="shared" si="43"/>
        <v>143</v>
      </c>
      <c r="AF147" s="89"/>
      <c r="AG147" s="89"/>
      <c r="AH147" s="89"/>
      <c r="AI147" s="89"/>
      <c r="AJ147" s="160">
        <v>351</v>
      </c>
      <c r="AK147" s="85">
        <v>59</v>
      </c>
      <c r="AL147" s="85">
        <f t="shared" si="44"/>
        <v>19</v>
      </c>
      <c r="AM147" s="89">
        <v>19</v>
      </c>
      <c r="AN147" s="89"/>
    </row>
    <row r="148" spans="1:40" ht="14.25" customHeight="1">
      <c r="A148" s="85" t="s">
        <v>30</v>
      </c>
      <c r="B148" s="85">
        <v>41</v>
      </c>
      <c r="C148" s="85">
        <v>28</v>
      </c>
      <c r="D148" s="85">
        <v>18</v>
      </c>
      <c r="E148" s="85">
        <v>9</v>
      </c>
      <c r="F148" s="85">
        <v>16</v>
      </c>
      <c r="G148" s="85">
        <v>10</v>
      </c>
      <c r="H148" s="85">
        <v>0</v>
      </c>
      <c r="I148" s="85">
        <v>0</v>
      </c>
      <c r="J148" s="88">
        <f t="shared" si="45"/>
        <v>75</v>
      </c>
      <c r="K148" s="88">
        <f t="shared" si="46"/>
        <v>47</v>
      </c>
      <c r="L148" s="250" t="s">
        <v>30</v>
      </c>
      <c r="M148" s="85">
        <v>2</v>
      </c>
      <c r="N148" s="85">
        <v>1</v>
      </c>
      <c r="O148" s="85">
        <v>1</v>
      </c>
      <c r="P148" s="85">
        <v>1</v>
      </c>
      <c r="Q148" s="85">
        <v>0</v>
      </c>
      <c r="R148" s="85">
        <v>0</v>
      </c>
      <c r="S148" s="85">
        <v>0</v>
      </c>
      <c r="T148" s="85">
        <v>0</v>
      </c>
      <c r="U148" s="88">
        <f t="shared" si="47"/>
        <v>3</v>
      </c>
      <c r="V148" s="88">
        <f t="shared" si="48"/>
        <v>2</v>
      </c>
      <c r="W148" s="250" t="s">
        <v>30</v>
      </c>
      <c r="X148" s="89">
        <v>1</v>
      </c>
      <c r="Y148" s="89">
        <v>1</v>
      </c>
      <c r="Z148" s="89">
        <v>1</v>
      </c>
      <c r="AA148" s="89">
        <v>0</v>
      </c>
      <c r="AB148" s="89">
        <f t="shared" si="42"/>
        <v>3</v>
      </c>
      <c r="AC148" s="89">
        <v>3</v>
      </c>
      <c r="AD148" s="89">
        <v>0</v>
      </c>
      <c r="AE148" s="89">
        <f t="shared" si="43"/>
        <v>3</v>
      </c>
      <c r="AF148" s="89"/>
      <c r="AG148" s="89"/>
      <c r="AH148" s="89"/>
      <c r="AI148" s="89"/>
      <c r="AJ148" s="160">
        <v>5</v>
      </c>
      <c r="AK148" s="85">
        <v>1</v>
      </c>
      <c r="AL148" s="85">
        <f t="shared" si="44"/>
        <v>1</v>
      </c>
      <c r="AM148" s="89">
        <v>1</v>
      </c>
      <c r="AN148" s="89"/>
    </row>
    <row r="149" spans="1:40" ht="14.25" customHeight="1">
      <c r="A149" s="85" t="s">
        <v>31</v>
      </c>
      <c r="B149" s="85">
        <v>185</v>
      </c>
      <c r="C149" s="85">
        <v>107</v>
      </c>
      <c r="D149" s="85">
        <v>182</v>
      </c>
      <c r="E149" s="85">
        <v>89</v>
      </c>
      <c r="F149" s="85">
        <v>108</v>
      </c>
      <c r="G149" s="85">
        <v>53</v>
      </c>
      <c r="H149" s="85">
        <v>114</v>
      </c>
      <c r="I149" s="85">
        <v>65</v>
      </c>
      <c r="J149" s="88">
        <f t="shared" si="45"/>
        <v>589</v>
      </c>
      <c r="K149" s="88">
        <f t="shared" si="46"/>
        <v>314</v>
      </c>
      <c r="L149" s="250" t="s">
        <v>31</v>
      </c>
      <c r="M149" s="85">
        <v>7</v>
      </c>
      <c r="N149" s="85">
        <v>2</v>
      </c>
      <c r="O149" s="85">
        <v>10</v>
      </c>
      <c r="P149" s="85">
        <v>7</v>
      </c>
      <c r="Q149" s="85">
        <v>11</v>
      </c>
      <c r="R149" s="85">
        <v>5</v>
      </c>
      <c r="S149" s="85">
        <v>15</v>
      </c>
      <c r="T149" s="85">
        <v>9</v>
      </c>
      <c r="U149" s="88">
        <f t="shared" si="47"/>
        <v>43</v>
      </c>
      <c r="V149" s="88">
        <f t="shared" si="48"/>
        <v>23</v>
      </c>
      <c r="W149" s="250" t="s">
        <v>31</v>
      </c>
      <c r="X149" s="89">
        <v>4</v>
      </c>
      <c r="Y149" s="89">
        <v>3</v>
      </c>
      <c r="Z149" s="89">
        <v>3</v>
      </c>
      <c r="AA149" s="89">
        <v>3</v>
      </c>
      <c r="AB149" s="89">
        <f t="shared" si="42"/>
        <v>13</v>
      </c>
      <c r="AC149" s="89">
        <v>13</v>
      </c>
      <c r="AD149" s="89">
        <v>0</v>
      </c>
      <c r="AE149" s="89">
        <f t="shared" si="43"/>
        <v>13</v>
      </c>
      <c r="AF149" s="89"/>
      <c r="AG149" s="89"/>
      <c r="AH149" s="89"/>
      <c r="AI149" s="89"/>
      <c r="AJ149" s="160">
        <v>13</v>
      </c>
      <c r="AK149" s="85">
        <v>3</v>
      </c>
      <c r="AL149" s="85">
        <f t="shared" si="44"/>
        <v>2</v>
      </c>
      <c r="AM149" s="89">
        <v>2</v>
      </c>
      <c r="AN149" s="89"/>
    </row>
    <row r="150" spans="1:40" ht="14.25" customHeight="1">
      <c r="A150" s="85" t="s">
        <v>32</v>
      </c>
      <c r="B150" s="85">
        <v>187</v>
      </c>
      <c r="C150" s="85">
        <v>88</v>
      </c>
      <c r="D150" s="85">
        <v>82</v>
      </c>
      <c r="E150" s="85">
        <v>43</v>
      </c>
      <c r="F150" s="85">
        <v>65</v>
      </c>
      <c r="G150" s="85">
        <v>31</v>
      </c>
      <c r="H150" s="85">
        <v>101</v>
      </c>
      <c r="I150" s="85">
        <v>64</v>
      </c>
      <c r="J150" s="88">
        <f t="shared" si="45"/>
        <v>435</v>
      </c>
      <c r="K150" s="88">
        <f t="shared" si="46"/>
        <v>226</v>
      </c>
      <c r="L150" s="250" t="s">
        <v>32</v>
      </c>
      <c r="M150" s="85">
        <v>13</v>
      </c>
      <c r="N150" s="85">
        <v>5</v>
      </c>
      <c r="O150" s="85">
        <v>2</v>
      </c>
      <c r="P150" s="85">
        <v>1</v>
      </c>
      <c r="Q150" s="85">
        <v>7</v>
      </c>
      <c r="R150" s="85">
        <v>2</v>
      </c>
      <c r="S150" s="85">
        <v>12</v>
      </c>
      <c r="T150" s="85">
        <v>8</v>
      </c>
      <c r="U150" s="88">
        <f t="shared" si="47"/>
        <v>34</v>
      </c>
      <c r="V150" s="88">
        <f t="shared" si="48"/>
        <v>16</v>
      </c>
      <c r="W150" s="250" t="s">
        <v>32</v>
      </c>
      <c r="X150" s="89">
        <v>3</v>
      </c>
      <c r="Y150" s="89">
        <v>2</v>
      </c>
      <c r="Z150" s="89">
        <v>2</v>
      </c>
      <c r="AA150" s="89">
        <v>2</v>
      </c>
      <c r="AB150" s="89">
        <f t="shared" si="42"/>
        <v>9</v>
      </c>
      <c r="AC150" s="89">
        <v>9</v>
      </c>
      <c r="AD150" s="89">
        <v>0</v>
      </c>
      <c r="AE150" s="89">
        <f t="shared" si="43"/>
        <v>9</v>
      </c>
      <c r="AF150" s="89"/>
      <c r="AG150" s="89"/>
      <c r="AH150" s="89"/>
      <c r="AI150" s="89"/>
      <c r="AJ150" s="160">
        <v>9</v>
      </c>
      <c r="AK150" s="85">
        <v>7</v>
      </c>
      <c r="AL150" s="85">
        <f t="shared" si="44"/>
        <v>2</v>
      </c>
      <c r="AM150" s="89">
        <v>2</v>
      </c>
      <c r="AN150" s="89"/>
    </row>
    <row r="151" spans="1:40" ht="14.25" customHeight="1">
      <c r="A151" s="173"/>
      <c r="B151" s="85"/>
      <c r="C151" s="85"/>
      <c r="D151" s="85"/>
      <c r="E151" s="85"/>
      <c r="F151" s="85"/>
      <c r="G151" s="85"/>
      <c r="H151" s="85"/>
      <c r="I151" s="85"/>
      <c r="J151" s="89"/>
      <c r="K151" s="89"/>
      <c r="L151" s="173"/>
      <c r="M151" s="85"/>
      <c r="N151" s="85"/>
      <c r="O151" s="85"/>
      <c r="P151" s="85"/>
      <c r="Q151" s="85"/>
      <c r="R151" s="85"/>
      <c r="S151" s="85"/>
      <c r="T151" s="85"/>
      <c r="U151" s="89"/>
      <c r="V151" s="89"/>
      <c r="W151" s="173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5"/>
      <c r="AJ151" s="160">
        <f>+AF151+AG151+AH151+AI151</f>
        <v>0</v>
      </c>
      <c r="AK151" s="85"/>
      <c r="AL151" s="89"/>
      <c r="AM151" s="89"/>
      <c r="AN151" s="89"/>
    </row>
    <row r="152" spans="1:40" ht="14.2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9"/>
      <c r="K152" s="89"/>
      <c r="L152" s="250"/>
      <c r="M152" s="85"/>
      <c r="N152" s="85"/>
      <c r="O152" s="85"/>
      <c r="P152" s="85"/>
      <c r="Q152" s="85"/>
      <c r="R152" s="85"/>
      <c r="S152" s="85"/>
      <c r="T152" s="85"/>
      <c r="U152" s="89"/>
      <c r="V152" s="89"/>
      <c r="W152" s="250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5"/>
      <c r="AJ152" s="160">
        <f>+AF152+AG152+AH152+AI152</f>
        <v>0</v>
      </c>
      <c r="AK152" s="85"/>
      <c r="AL152" s="89"/>
      <c r="AM152" s="89"/>
      <c r="AN152" s="89"/>
    </row>
    <row r="153" spans="1:40" ht="14.2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9"/>
      <c r="K153" s="89"/>
      <c r="L153" s="250"/>
      <c r="M153" s="85"/>
      <c r="N153" s="85"/>
      <c r="O153" s="85"/>
      <c r="P153" s="85"/>
      <c r="Q153" s="85"/>
      <c r="R153" s="85"/>
      <c r="S153" s="85"/>
      <c r="T153" s="85"/>
      <c r="U153" s="89"/>
      <c r="V153" s="89"/>
      <c r="W153" s="250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5"/>
      <c r="AJ153" s="160">
        <f>+AF153+AG153+AH153+AI153</f>
        <v>0</v>
      </c>
      <c r="AK153" s="85"/>
      <c r="AL153" s="89"/>
      <c r="AM153" s="89"/>
      <c r="AN153" s="89"/>
    </row>
    <row r="154" spans="1:40" ht="12.75">
      <c r="A154" s="164"/>
      <c r="B154" s="172"/>
      <c r="C154" s="172"/>
      <c r="D154" s="172"/>
      <c r="E154" s="172"/>
      <c r="F154" s="172"/>
      <c r="G154" s="172"/>
      <c r="H154" s="172"/>
      <c r="I154" s="172"/>
      <c r="J154" s="172"/>
      <c r="K154" s="172"/>
      <c r="L154" s="73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73"/>
      <c r="X154" s="172"/>
      <c r="Y154" s="172"/>
      <c r="Z154" s="172"/>
      <c r="AA154" s="172"/>
      <c r="AB154" s="172"/>
      <c r="AC154" s="172"/>
      <c r="AD154" s="172"/>
      <c r="AE154" s="172"/>
      <c r="AF154" s="172"/>
      <c r="AG154" s="172"/>
      <c r="AH154" s="172"/>
      <c r="AI154" s="164">
        <f>AD154+AH154</f>
        <v>0</v>
      </c>
      <c r="AJ154" s="164"/>
      <c r="AK154" s="164"/>
      <c r="AL154" s="172"/>
      <c r="AM154" s="172"/>
      <c r="AN154" s="172"/>
    </row>
    <row r="156" spans="1:39" ht="12.75">
      <c r="A156" s="122" t="s">
        <v>175</v>
      </c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540" t="s">
        <v>176</v>
      </c>
      <c r="M156" s="540"/>
      <c r="N156" s="540"/>
      <c r="O156" s="540"/>
      <c r="P156" s="540"/>
      <c r="Q156" s="540"/>
      <c r="R156" s="540"/>
      <c r="S156" s="540"/>
      <c r="T156" s="540"/>
      <c r="U156" s="540"/>
      <c r="V156" s="540"/>
      <c r="W156" s="122" t="s">
        <v>137</v>
      </c>
      <c r="X156" s="122"/>
      <c r="Y156" s="122"/>
      <c r="Z156" s="122"/>
      <c r="AA156" s="122"/>
      <c r="AB156" s="122"/>
      <c r="AC156" s="122"/>
      <c r="AD156" s="122"/>
      <c r="AE156" s="122"/>
      <c r="AF156" s="122"/>
      <c r="AG156" s="122"/>
      <c r="AH156" s="122"/>
      <c r="AI156" s="122"/>
      <c r="AJ156" s="122"/>
      <c r="AK156" s="122"/>
      <c r="AL156" s="122"/>
      <c r="AM156" s="130"/>
    </row>
    <row r="157" spans="1:40" ht="12.75">
      <c r="A157" s="122" t="s">
        <v>415</v>
      </c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540" t="s">
        <v>415</v>
      </c>
      <c r="M157" s="540"/>
      <c r="N157" s="540"/>
      <c r="O157" s="540"/>
      <c r="P157" s="540"/>
      <c r="Q157" s="540"/>
      <c r="R157" s="540"/>
      <c r="S157" s="540"/>
      <c r="T157" s="540"/>
      <c r="U157" s="540"/>
      <c r="V157" s="540"/>
      <c r="W157" s="122" t="s">
        <v>420</v>
      </c>
      <c r="X157" s="122"/>
      <c r="Y157" s="122"/>
      <c r="Z157" s="122"/>
      <c r="AA157" s="122"/>
      <c r="AB157" s="122"/>
      <c r="AC157" s="122"/>
      <c r="AD157" s="122"/>
      <c r="AE157" s="122"/>
      <c r="AF157" s="122"/>
      <c r="AG157" s="122"/>
      <c r="AH157" s="122"/>
      <c r="AI157" s="122"/>
      <c r="AJ157" s="122"/>
      <c r="AK157" s="122"/>
      <c r="AL157" s="122"/>
      <c r="AM157" s="130"/>
      <c r="AN157" s="130"/>
    </row>
    <row r="158" spans="1:40" ht="12.75">
      <c r="A158" s="122" t="s">
        <v>401</v>
      </c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540" t="s">
        <v>401</v>
      </c>
      <c r="M158" s="540"/>
      <c r="N158" s="540"/>
      <c r="O158" s="540"/>
      <c r="P158" s="540"/>
      <c r="Q158" s="540"/>
      <c r="R158" s="540"/>
      <c r="S158" s="540"/>
      <c r="T158" s="540"/>
      <c r="U158" s="540"/>
      <c r="V158" s="540"/>
      <c r="W158" s="122" t="s">
        <v>401</v>
      </c>
      <c r="X158" s="122"/>
      <c r="Y158" s="122"/>
      <c r="Z158" s="122"/>
      <c r="AA158" s="122"/>
      <c r="AB158" s="122"/>
      <c r="AC158" s="122"/>
      <c r="AD158" s="122"/>
      <c r="AE158" s="122"/>
      <c r="AF158" s="122"/>
      <c r="AG158" s="122"/>
      <c r="AH158" s="122"/>
      <c r="AI158" s="122"/>
      <c r="AJ158" s="122"/>
      <c r="AK158" s="122"/>
      <c r="AL158" s="122"/>
      <c r="AM158" s="130"/>
      <c r="AN158" s="130"/>
    </row>
    <row r="160" spans="1:39" ht="12.75">
      <c r="A160" s="161" t="s">
        <v>540</v>
      </c>
      <c r="H160" s="128" t="s">
        <v>258</v>
      </c>
      <c r="L160" s="161" t="s">
        <v>540</v>
      </c>
      <c r="S160" s="128" t="s">
        <v>258</v>
      </c>
      <c r="W160" s="161" t="s">
        <v>540</v>
      </c>
      <c r="AM160" s="128" t="s">
        <v>258</v>
      </c>
    </row>
    <row r="162" spans="1:40" s="448" customFormat="1" ht="18" customHeight="1">
      <c r="A162" s="445"/>
      <c r="B162" s="184" t="s">
        <v>268</v>
      </c>
      <c r="C162" s="185"/>
      <c r="D162" s="184" t="s">
        <v>269</v>
      </c>
      <c r="E162" s="185"/>
      <c r="F162" s="184" t="s">
        <v>270</v>
      </c>
      <c r="G162" s="185"/>
      <c r="H162" s="184" t="s">
        <v>271</v>
      </c>
      <c r="I162" s="185"/>
      <c r="J162" s="184" t="s">
        <v>259</v>
      </c>
      <c r="K162" s="185"/>
      <c r="L162" s="446"/>
      <c r="M162" s="184" t="s">
        <v>268</v>
      </c>
      <c r="N162" s="185"/>
      <c r="O162" s="184" t="s">
        <v>269</v>
      </c>
      <c r="P162" s="185"/>
      <c r="Q162" s="184" t="s">
        <v>270</v>
      </c>
      <c r="R162" s="185"/>
      <c r="S162" s="184" t="s">
        <v>271</v>
      </c>
      <c r="T162" s="185"/>
      <c r="U162" s="184" t="s">
        <v>259</v>
      </c>
      <c r="V162" s="185"/>
      <c r="W162" s="419"/>
      <c r="X162" s="537" t="s">
        <v>132</v>
      </c>
      <c r="Y162" s="538"/>
      <c r="Z162" s="538"/>
      <c r="AA162" s="538"/>
      <c r="AB162" s="539"/>
      <c r="AC162" s="412" t="s">
        <v>5</v>
      </c>
      <c r="AD162" s="421"/>
      <c r="AE162" s="412"/>
      <c r="AF162" s="412" t="s">
        <v>534</v>
      </c>
      <c r="AG162" s="413"/>
      <c r="AH162" s="411"/>
      <c r="AI162" s="447"/>
      <c r="AJ162" s="500" t="s">
        <v>430</v>
      </c>
      <c r="AK162" s="399" t="s">
        <v>385</v>
      </c>
      <c r="AL162" s="412" t="s">
        <v>386</v>
      </c>
      <c r="AM162" s="400"/>
      <c r="AN162" s="417"/>
    </row>
    <row r="163" spans="1:40" s="448" customFormat="1" ht="23.25" customHeight="1">
      <c r="A163" s="231" t="s">
        <v>416</v>
      </c>
      <c r="B163" s="237" t="s">
        <v>532</v>
      </c>
      <c r="C163" s="237" t="s">
        <v>265</v>
      </c>
      <c r="D163" s="237" t="s">
        <v>532</v>
      </c>
      <c r="E163" s="237" t="s">
        <v>265</v>
      </c>
      <c r="F163" s="237" t="s">
        <v>532</v>
      </c>
      <c r="G163" s="237" t="s">
        <v>265</v>
      </c>
      <c r="H163" s="237" t="s">
        <v>532</v>
      </c>
      <c r="I163" s="237" t="s">
        <v>265</v>
      </c>
      <c r="J163" s="237" t="s">
        <v>532</v>
      </c>
      <c r="K163" s="237" t="s">
        <v>265</v>
      </c>
      <c r="L163" s="249" t="s">
        <v>416</v>
      </c>
      <c r="M163" s="237" t="s">
        <v>532</v>
      </c>
      <c r="N163" s="237" t="s">
        <v>265</v>
      </c>
      <c r="O163" s="237" t="s">
        <v>532</v>
      </c>
      <c r="P163" s="237" t="s">
        <v>265</v>
      </c>
      <c r="Q163" s="237" t="s">
        <v>532</v>
      </c>
      <c r="R163" s="237" t="s">
        <v>265</v>
      </c>
      <c r="S163" s="237" t="s">
        <v>532</v>
      </c>
      <c r="T163" s="237" t="s">
        <v>265</v>
      </c>
      <c r="U163" s="237" t="s">
        <v>532</v>
      </c>
      <c r="V163" s="237" t="s">
        <v>265</v>
      </c>
      <c r="W163" s="423" t="s">
        <v>416</v>
      </c>
      <c r="X163" s="424" t="s">
        <v>272</v>
      </c>
      <c r="Y163" s="424" t="s">
        <v>273</v>
      </c>
      <c r="Z163" s="424" t="s">
        <v>274</v>
      </c>
      <c r="AA163" s="424" t="s">
        <v>275</v>
      </c>
      <c r="AB163" s="420" t="s">
        <v>259</v>
      </c>
      <c r="AC163" s="377" t="s">
        <v>393</v>
      </c>
      <c r="AD163" s="377" t="s">
        <v>394</v>
      </c>
      <c r="AE163" s="347" t="s">
        <v>392</v>
      </c>
      <c r="AF163" s="377" t="s">
        <v>533</v>
      </c>
      <c r="AG163" s="347" t="s">
        <v>395</v>
      </c>
      <c r="AH163" s="347" t="s">
        <v>276</v>
      </c>
      <c r="AI163" s="377" t="s">
        <v>396</v>
      </c>
      <c r="AJ163" s="349" t="s">
        <v>566</v>
      </c>
      <c r="AK163" s="349" t="s">
        <v>128</v>
      </c>
      <c r="AL163" s="379" t="s">
        <v>143</v>
      </c>
      <c r="AM163" s="349" t="s">
        <v>138</v>
      </c>
      <c r="AN163" s="379" t="s">
        <v>144</v>
      </c>
    </row>
    <row r="164" spans="1:40" ht="12.75">
      <c r="A164" s="85"/>
      <c r="B164" s="170"/>
      <c r="C164" s="170"/>
      <c r="D164" s="170"/>
      <c r="E164" s="170"/>
      <c r="F164" s="170"/>
      <c r="G164" s="170"/>
      <c r="H164" s="170"/>
      <c r="I164" s="170"/>
      <c r="J164" s="170"/>
      <c r="K164" s="170"/>
      <c r="L164" s="250"/>
      <c r="M164" s="170"/>
      <c r="N164" s="170"/>
      <c r="O164" s="170"/>
      <c r="P164" s="170"/>
      <c r="Q164" s="170"/>
      <c r="R164" s="170"/>
      <c r="S164" s="170"/>
      <c r="T164" s="170"/>
      <c r="U164" s="170"/>
      <c r="V164" s="170"/>
      <c r="W164" s="219"/>
      <c r="X164" s="170"/>
      <c r="Y164" s="170"/>
      <c r="Z164" s="170"/>
      <c r="AA164" s="170"/>
      <c r="AB164" s="170"/>
      <c r="AC164" s="221"/>
      <c r="AD164" s="165"/>
      <c r="AE164" s="91"/>
      <c r="AF164" s="165"/>
      <c r="AG164" s="165"/>
      <c r="AH164" s="165"/>
      <c r="AI164" s="165"/>
      <c r="AJ164" s="47"/>
      <c r="AK164" s="320"/>
      <c r="AL164" s="5"/>
      <c r="AM164" s="170"/>
      <c r="AN164" s="170"/>
    </row>
    <row r="165" spans="1:40" s="26" customFormat="1" ht="12.75">
      <c r="A165" s="9" t="s">
        <v>267</v>
      </c>
      <c r="B165" s="17">
        <f>SUM(B167:B187)</f>
        <v>4097</v>
      </c>
      <c r="C165" s="17">
        <f aca="true" t="shared" si="49" ref="C165:K165">SUM(C167:C187)</f>
        <v>2023</v>
      </c>
      <c r="D165" s="17">
        <f t="shared" si="49"/>
        <v>3115</v>
      </c>
      <c r="E165" s="17">
        <f t="shared" si="49"/>
        <v>1663</v>
      </c>
      <c r="F165" s="17">
        <f t="shared" si="49"/>
        <v>2507</v>
      </c>
      <c r="G165" s="17">
        <f t="shared" si="49"/>
        <v>1276</v>
      </c>
      <c r="H165" s="17">
        <f t="shared" si="49"/>
        <v>2443</v>
      </c>
      <c r="I165" s="17">
        <f t="shared" si="49"/>
        <v>1237</v>
      </c>
      <c r="J165" s="17">
        <f t="shared" si="49"/>
        <v>12162</v>
      </c>
      <c r="K165" s="17">
        <f t="shared" si="49"/>
        <v>6199</v>
      </c>
      <c r="L165" s="251" t="s">
        <v>267</v>
      </c>
      <c r="M165" s="17">
        <f>SUM(M167:M187)</f>
        <v>469</v>
      </c>
      <c r="N165" s="17">
        <f aca="true" t="shared" si="50" ref="N165:AN165">SUM(N167:N187)</f>
        <v>211</v>
      </c>
      <c r="O165" s="17">
        <f t="shared" si="50"/>
        <v>243</v>
      </c>
      <c r="P165" s="17">
        <f t="shared" si="50"/>
        <v>129</v>
      </c>
      <c r="Q165" s="17">
        <f t="shared" si="50"/>
        <v>183</v>
      </c>
      <c r="R165" s="17">
        <f t="shared" si="50"/>
        <v>92</v>
      </c>
      <c r="S165" s="17">
        <f t="shared" si="50"/>
        <v>297</v>
      </c>
      <c r="T165" s="17">
        <f t="shared" si="50"/>
        <v>158</v>
      </c>
      <c r="U165" s="17">
        <f t="shared" si="50"/>
        <v>1192</v>
      </c>
      <c r="V165" s="17">
        <f t="shared" si="50"/>
        <v>590</v>
      </c>
      <c r="W165" s="251" t="s">
        <v>267</v>
      </c>
      <c r="X165" s="17">
        <f t="shared" si="50"/>
        <v>89</v>
      </c>
      <c r="Y165" s="17">
        <f t="shared" si="50"/>
        <v>77</v>
      </c>
      <c r="Z165" s="17">
        <f t="shared" si="50"/>
        <v>65</v>
      </c>
      <c r="AA165" s="17">
        <f t="shared" si="50"/>
        <v>64</v>
      </c>
      <c r="AB165" s="17">
        <f t="shared" si="50"/>
        <v>295</v>
      </c>
      <c r="AC165" s="17">
        <f>SUM(AC167:AC187)</f>
        <v>281</v>
      </c>
      <c r="AD165" s="17">
        <f>SUM(AD167:AD187)</f>
        <v>21</v>
      </c>
      <c r="AE165" s="17">
        <f>SUM(AE167:AE187)</f>
        <v>302</v>
      </c>
      <c r="AF165" s="17">
        <f t="shared" si="50"/>
        <v>0</v>
      </c>
      <c r="AG165" s="17">
        <f t="shared" si="50"/>
        <v>0</v>
      </c>
      <c r="AH165" s="17">
        <f t="shared" si="50"/>
        <v>0</v>
      </c>
      <c r="AI165" s="17">
        <f t="shared" si="50"/>
        <v>0</v>
      </c>
      <c r="AJ165" s="17">
        <f t="shared" si="50"/>
        <v>611</v>
      </c>
      <c r="AK165" s="17">
        <f>SUM(AK167:AK187)</f>
        <v>80</v>
      </c>
      <c r="AL165" s="17">
        <f t="shared" si="50"/>
        <v>53</v>
      </c>
      <c r="AM165" s="17">
        <f t="shared" si="50"/>
        <v>53</v>
      </c>
      <c r="AN165" s="17">
        <f t="shared" si="50"/>
        <v>0</v>
      </c>
    </row>
    <row r="166" spans="1:40" ht="12.75">
      <c r="A166" s="85"/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250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250"/>
      <c r="X166" s="89"/>
      <c r="Y166" s="89"/>
      <c r="Z166" s="89"/>
      <c r="AA166" s="89"/>
      <c r="AB166" s="89"/>
      <c r="AC166" s="89"/>
      <c r="AD166" s="89"/>
      <c r="AE166" s="89"/>
      <c r="AF166" s="89"/>
      <c r="AG166" s="9"/>
      <c r="AH166" s="89"/>
      <c r="AI166" s="85"/>
      <c r="AJ166" s="85"/>
      <c r="AK166" s="85"/>
      <c r="AL166" s="89"/>
      <c r="AM166" s="89"/>
      <c r="AN166" s="89"/>
    </row>
    <row r="167" spans="1:40" ht="14.25" customHeight="1">
      <c r="A167" s="85" t="s">
        <v>33</v>
      </c>
      <c r="B167" s="85">
        <v>210</v>
      </c>
      <c r="C167" s="85">
        <v>98</v>
      </c>
      <c r="D167" s="85">
        <v>148</v>
      </c>
      <c r="E167" s="85">
        <v>79</v>
      </c>
      <c r="F167" s="85">
        <v>142</v>
      </c>
      <c r="G167" s="85">
        <v>59</v>
      </c>
      <c r="H167" s="85">
        <v>166</v>
      </c>
      <c r="I167" s="85">
        <v>57</v>
      </c>
      <c r="J167" s="17">
        <f>B167+D167+F167+H167</f>
        <v>666</v>
      </c>
      <c r="K167" s="17">
        <f>+C167+E167+G167+I167</f>
        <v>293</v>
      </c>
      <c r="L167" s="250" t="s">
        <v>33</v>
      </c>
      <c r="M167" s="89">
        <v>3</v>
      </c>
      <c r="N167" s="89">
        <v>3</v>
      </c>
      <c r="O167" s="89">
        <v>2</v>
      </c>
      <c r="P167" s="89">
        <v>0</v>
      </c>
      <c r="Q167" s="89">
        <v>0</v>
      </c>
      <c r="R167" s="89">
        <v>0</v>
      </c>
      <c r="S167" s="89">
        <v>5</v>
      </c>
      <c r="T167" s="89">
        <v>2</v>
      </c>
      <c r="U167" s="88">
        <f>M167+O167+Q167+S167</f>
        <v>10</v>
      </c>
      <c r="V167" s="88">
        <f>N167+P167+R167+T167</f>
        <v>5</v>
      </c>
      <c r="W167" s="250" t="s">
        <v>33</v>
      </c>
      <c r="X167" s="89">
        <v>4</v>
      </c>
      <c r="Y167" s="89">
        <v>3</v>
      </c>
      <c r="Z167" s="89">
        <v>3</v>
      </c>
      <c r="AA167" s="89">
        <v>3</v>
      </c>
      <c r="AB167" s="89">
        <f aca="true" t="shared" si="51" ref="AB167:AB183">SUM(X167:AA167)</f>
        <v>13</v>
      </c>
      <c r="AC167" s="89">
        <v>13</v>
      </c>
      <c r="AD167" s="89">
        <v>0</v>
      </c>
      <c r="AE167" s="89">
        <f aca="true" t="shared" si="52" ref="AE167:AE183">+AC167+AD167</f>
        <v>13</v>
      </c>
      <c r="AF167" s="89"/>
      <c r="AH167" s="89"/>
      <c r="AI167" s="89"/>
      <c r="AJ167" s="89">
        <v>18</v>
      </c>
      <c r="AK167" s="89">
        <v>2</v>
      </c>
      <c r="AL167" s="85">
        <f aca="true" t="shared" si="53" ref="AL167:AL183">AM167+AN167</f>
        <v>2</v>
      </c>
      <c r="AM167" s="89">
        <v>2</v>
      </c>
      <c r="AN167" s="89"/>
    </row>
    <row r="168" spans="1:40" ht="14.25" customHeight="1">
      <c r="A168" s="85" t="s">
        <v>34</v>
      </c>
      <c r="B168" s="85">
        <v>326</v>
      </c>
      <c r="C168" s="85">
        <v>168</v>
      </c>
      <c r="D168" s="85">
        <v>158</v>
      </c>
      <c r="E168" s="85">
        <v>94</v>
      </c>
      <c r="F168" s="85">
        <v>113</v>
      </c>
      <c r="G168" s="85">
        <v>51</v>
      </c>
      <c r="H168" s="85">
        <v>96</v>
      </c>
      <c r="I168" s="85">
        <v>47</v>
      </c>
      <c r="J168" s="17">
        <f>B168+D168+F168+H168</f>
        <v>693</v>
      </c>
      <c r="K168" s="17">
        <f>+C168+E168+G168+I168</f>
        <v>360</v>
      </c>
      <c r="L168" s="250" t="s">
        <v>34</v>
      </c>
      <c r="M168" s="89">
        <v>53</v>
      </c>
      <c r="N168" s="89">
        <v>28</v>
      </c>
      <c r="O168" s="89">
        <v>18</v>
      </c>
      <c r="P168" s="89">
        <v>12</v>
      </c>
      <c r="Q168" s="89">
        <v>7</v>
      </c>
      <c r="R168" s="89">
        <v>3</v>
      </c>
      <c r="S168" s="89">
        <v>14</v>
      </c>
      <c r="T168" s="89">
        <v>6</v>
      </c>
      <c r="U168" s="88">
        <f>M168+O168+Q168+S168</f>
        <v>92</v>
      </c>
      <c r="V168" s="88">
        <f>N168+P168+R168+T168</f>
        <v>49</v>
      </c>
      <c r="W168" s="250" t="s">
        <v>34</v>
      </c>
      <c r="X168" s="89">
        <v>6</v>
      </c>
      <c r="Y168" s="89">
        <v>3</v>
      </c>
      <c r="Z168" s="89">
        <v>3</v>
      </c>
      <c r="AA168" s="89">
        <v>3</v>
      </c>
      <c r="AB168" s="89">
        <f t="shared" si="51"/>
        <v>15</v>
      </c>
      <c r="AC168" s="89">
        <v>14</v>
      </c>
      <c r="AD168" s="89">
        <v>1</v>
      </c>
      <c r="AE168" s="89">
        <f t="shared" si="52"/>
        <v>15</v>
      </c>
      <c r="AF168" s="89"/>
      <c r="AH168" s="89"/>
      <c r="AI168" s="89"/>
      <c r="AJ168" s="89">
        <v>30</v>
      </c>
      <c r="AK168" s="89">
        <v>1</v>
      </c>
      <c r="AL168" s="85">
        <f t="shared" si="53"/>
        <v>3</v>
      </c>
      <c r="AM168" s="89">
        <v>3</v>
      </c>
      <c r="AN168" s="89"/>
    </row>
    <row r="169" spans="1:40" ht="14.25" customHeight="1">
      <c r="A169" s="85" t="s">
        <v>35</v>
      </c>
      <c r="B169" s="85">
        <v>69</v>
      </c>
      <c r="C169" s="85">
        <v>39</v>
      </c>
      <c r="D169" s="85">
        <v>58</v>
      </c>
      <c r="E169" s="85">
        <v>33</v>
      </c>
      <c r="F169" s="85">
        <v>17</v>
      </c>
      <c r="G169" s="85">
        <v>7</v>
      </c>
      <c r="H169" s="85">
        <v>14</v>
      </c>
      <c r="I169" s="85">
        <v>8</v>
      </c>
      <c r="J169" s="17">
        <f aca="true" t="shared" si="54" ref="J169:J182">B169+D169+F169+H169</f>
        <v>158</v>
      </c>
      <c r="K169" s="17">
        <f aca="true" t="shared" si="55" ref="K169:K182">+C169+E169+G169+I169</f>
        <v>87</v>
      </c>
      <c r="L169" s="250" t="s">
        <v>35</v>
      </c>
      <c r="M169" s="89">
        <v>4</v>
      </c>
      <c r="N169" s="89">
        <v>2</v>
      </c>
      <c r="O169" s="89">
        <v>0</v>
      </c>
      <c r="P169" s="89">
        <v>0</v>
      </c>
      <c r="Q169" s="89">
        <v>0</v>
      </c>
      <c r="R169" s="89">
        <v>0</v>
      </c>
      <c r="S169" s="89">
        <v>0</v>
      </c>
      <c r="T169" s="89">
        <v>0</v>
      </c>
      <c r="U169" s="88">
        <f aca="true" t="shared" si="56" ref="U169:U182">M169+O169+Q169+S169</f>
        <v>4</v>
      </c>
      <c r="V169" s="88">
        <f aca="true" t="shared" si="57" ref="V169:V182">N169+P169+R169+T169</f>
        <v>2</v>
      </c>
      <c r="W169" s="250" t="s">
        <v>35</v>
      </c>
      <c r="X169" s="89">
        <v>3</v>
      </c>
      <c r="Y169" s="89">
        <v>2</v>
      </c>
      <c r="Z169" s="89">
        <v>1</v>
      </c>
      <c r="AA169" s="89">
        <v>1</v>
      </c>
      <c r="AB169" s="89">
        <f t="shared" si="51"/>
        <v>7</v>
      </c>
      <c r="AC169" s="89">
        <v>4</v>
      </c>
      <c r="AD169" s="89">
        <v>3</v>
      </c>
      <c r="AE169" s="89">
        <f t="shared" si="52"/>
        <v>7</v>
      </c>
      <c r="AF169" s="89"/>
      <c r="AH169" s="89"/>
      <c r="AI169" s="89"/>
      <c r="AJ169" s="89">
        <v>16</v>
      </c>
      <c r="AK169" s="89">
        <v>1</v>
      </c>
      <c r="AL169" s="85">
        <f t="shared" si="53"/>
        <v>2</v>
      </c>
      <c r="AM169" s="89">
        <v>2</v>
      </c>
      <c r="AN169" s="89"/>
    </row>
    <row r="170" spans="1:40" ht="14.25" customHeight="1">
      <c r="A170" s="85" t="s">
        <v>36</v>
      </c>
      <c r="B170" s="85">
        <v>96</v>
      </c>
      <c r="C170" s="85">
        <v>52</v>
      </c>
      <c r="D170" s="85">
        <v>80</v>
      </c>
      <c r="E170" s="85">
        <v>52</v>
      </c>
      <c r="F170" s="85">
        <v>60</v>
      </c>
      <c r="G170" s="85">
        <v>31</v>
      </c>
      <c r="H170" s="85">
        <v>49</v>
      </c>
      <c r="I170" s="85">
        <v>21</v>
      </c>
      <c r="J170" s="17">
        <f t="shared" si="54"/>
        <v>285</v>
      </c>
      <c r="K170" s="17">
        <f t="shared" si="55"/>
        <v>156</v>
      </c>
      <c r="L170" s="250" t="s">
        <v>36</v>
      </c>
      <c r="M170" s="89">
        <v>11</v>
      </c>
      <c r="N170" s="89">
        <v>7</v>
      </c>
      <c r="O170" s="89">
        <v>2</v>
      </c>
      <c r="P170" s="89">
        <v>2</v>
      </c>
      <c r="Q170" s="89">
        <v>3</v>
      </c>
      <c r="R170" s="89">
        <v>2</v>
      </c>
      <c r="S170" s="89">
        <v>3</v>
      </c>
      <c r="T170" s="89">
        <v>1</v>
      </c>
      <c r="U170" s="88">
        <f t="shared" si="56"/>
        <v>19</v>
      </c>
      <c r="V170" s="88">
        <f t="shared" si="57"/>
        <v>12</v>
      </c>
      <c r="W170" s="250" t="s">
        <v>36</v>
      </c>
      <c r="X170" s="89">
        <v>3</v>
      </c>
      <c r="Y170" s="89">
        <v>2</v>
      </c>
      <c r="Z170" s="89">
        <v>1</v>
      </c>
      <c r="AA170" s="89">
        <v>1</v>
      </c>
      <c r="AB170" s="89">
        <f t="shared" si="51"/>
        <v>7</v>
      </c>
      <c r="AC170" s="89">
        <v>5</v>
      </c>
      <c r="AD170" s="89">
        <v>2</v>
      </c>
      <c r="AE170" s="89">
        <f t="shared" si="52"/>
        <v>7</v>
      </c>
      <c r="AF170" s="89"/>
      <c r="AH170" s="89"/>
      <c r="AI170" s="89"/>
      <c r="AJ170" s="89">
        <v>10</v>
      </c>
      <c r="AK170" s="89">
        <v>2</v>
      </c>
      <c r="AL170" s="85">
        <f t="shared" si="53"/>
        <v>1</v>
      </c>
      <c r="AM170" s="89">
        <v>1</v>
      </c>
      <c r="AN170" s="89"/>
    </row>
    <row r="171" spans="1:40" ht="14.25" customHeight="1">
      <c r="A171" s="85" t="s">
        <v>413</v>
      </c>
      <c r="B171" s="85">
        <v>96</v>
      </c>
      <c r="C171" s="85">
        <v>54</v>
      </c>
      <c r="D171" s="85">
        <v>79</v>
      </c>
      <c r="E171" s="85">
        <v>49</v>
      </c>
      <c r="F171" s="85">
        <v>49</v>
      </c>
      <c r="G171" s="85">
        <v>18</v>
      </c>
      <c r="H171" s="85">
        <v>31</v>
      </c>
      <c r="I171" s="85">
        <v>11</v>
      </c>
      <c r="J171" s="17">
        <f t="shared" si="54"/>
        <v>255</v>
      </c>
      <c r="K171" s="17">
        <f t="shared" si="55"/>
        <v>132</v>
      </c>
      <c r="L171" s="250" t="s">
        <v>413</v>
      </c>
      <c r="M171" s="89">
        <v>13</v>
      </c>
      <c r="N171" s="89">
        <v>7</v>
      </c>
      <c r="O171" s="89">
        <v>10</v>
      </c>
      <c r="P171" s="89">
        <v>7</v>
      </c>
      <c r="Q171" s="89">
        <v>6</v>
      </c>
      <c r="R171" s="89">
        <v>3</v>
      </c>
      <c r="S171" s="89">
        <v>1</v>
      </c>
      <c r="T171" s="89">
        <v>0</v>
      </c>
      <c r="U171" s="88">
        <f t="shared" si="56"/>
        <v>30</v>
      </c>
      <c r="V171" s="88">
        <f t="shared" si="57"/>
        <v>17</v>
      </c>
      <c r="W171" s="250" t="s">
        <v>413</v>
      </c>
      <c r="X171" s="89">
        <v>2</v>
      </c>
      <c r="Y171" s="89">
        <v>2</v>
      </c>
      <c r="Z171" s="89">
        <v>1</v>
      </c>
      <c r="AA171" s="89">
        <v>1</v>
      </c>
      <c r="AB171" s="89">
        <f t="shared" si="51"/>
        <v>6</v>
      </c>
      <c r="AC171" s="89">
        <v>6</v>
      </c>
      <c r="AD171" s="89">
        <v>0</v>
      </c>
      <c r="AE171" s="89">
        <f t="shared" si="52"/>
        <v>6</v>
      </c>
      <c r="AF171" s="89"/>
      <c r="AH171" s="89"/>
      <c r="AI171" s="89"/>
      <c r="AJ171" s="89">
        <v>14</v>
      </c>
      <c r="AK171" s="89">
        <v>0</v>
      </c>
      <c r="AL171" s="85">
        <f t="shared" si="53"/>
        <v>1</v>
      </c>
      <c r="AM171" s="89">
        <v>1</v>
      </c>
      <c r="AN171" s="89"/>
    </row>
    <row r="172" spans="1:40" ht="14.25" customHeight="1">
      <c r="A172" s="85" t="s">
        <v>41</v>
      </c>
      <c r="B172" s="85">
        <v>63</v>
      </c>
      <c r="C172" s="85">
        <v>22</v>
      </c>
      <c r="D172" s="85">
        <v>41</v>
      </c>
      <c r="E172" s="85">
        <v>15</v>
      </c>
      <c r="F172" s="85">
        <v>30</v>
      </c>
      <c r="G172" s="85">
        <v>14</v>
      </c>
      <c r="H172" s="85">
        <v>38</v>
      </c>
      <c r="I172" s="85">
        <v>18</v>
      </c>
      <c r="J172" s="17">
        <f t="shared" si="54"/>
        <v>172</v>
      </c>
      <c r="K172" s="17">
        <f t="shared" si="55"/>
        <v>69</v>
      </c>
      <c r="L172" s="250" t="s">
        <v>41</v>
      </c>
      <c r="M172" s="89">
        <v>15</v>
      </c>
      <c r="N172" s="89">
        <v>5</v>
      </c>
      <c r="O172" s="89">
        <v>4</v>
      </c>
      <c r="P172" s="89">
        <v>3</v>
      </c>
      <c r="Q172" s="89">
        <v>5</v>
      </c>
      <c r="R172" s="89">
        <v>3</v>
      </c>
      <c r="S172" s="89">
        <v>15</v>
      </c>
      <c r="T172" s="89">
        <v>8</v>
      </c>
      <c r="U172" s="88">
        <f t="shared" si="56"/>
        <v>39</v>
      </c>
      <c r="V172" s="88">
        <f t="shared" si="57"/>
        <v>19</v>
      </c>
      <c r="W172" s="250" t="s">
        <v>41</v>
      </c>
      <c r="X172" s="89">
        <v>1</v>
      </c>
      <c r="Y172" s="89">
        <v>1</v>
      </c>
      <c r="Z172" s="89">
        <v>1</v>
      </c>
      <c r="AA172" s="89">
        <v>1</v>
      </c>
      <c r="AB172" s="89">
        <f t="shared" si="51"/>
        <v>4</v>
      </c>
      <c r="AC172" s="89">
        <v>4</v>
      </c>
      <c r="AD172" s="89">
        <v>0</v>
      </c>
      <c r="AE172" s="89">
        <f t="shared" si="52"/>
        <v>4</v>
      </c>
      <c r="AF172" s="89"/>
      <c r="AH172" s="89"/>
      <c r="AI172" s="89"/>
      <c r="AJ172" s="89">
        <v>7</v>
      </c>
      <c r="AK172" s="89">
        <v>0</v>
      </c>
      <c r="AL172" s="85">
        <f t="shared" si="53"/>
        <v>1</v>
      </c>
      <c r="AM172" s="89">
        <v>1</v>
      </c>
      <c r="AN172" s="89"/>
    </row>
    <row r="173" spans="1:40" ht="14.25" customHeight="1">
      <c r="A173" s="85" t="s">
        <v>42</v>
      </c>
      <c r="B173" s="85">
        <v>117</v>
      </c>
      <c r="C173" s="85">
        <v>55</v>
      </c>
      <c r="D173" s="85">
        <v>83</v>
      </c>
      <c r="E173" s="85">
        <v>42</v>
      </c>
      <c r="F173" s="85">
        <v>64</v>
      </c>
      <c r="G173" s="85">
        <v>28</v>
      </c>
      <c r="H173" s="85">
        <v>49</v>
      </c>
      <c r="I173" s="85">
        <v>21</v>
      </c>
      <c r="J173" s="17">
        <f t="shared" si="54"/>
        <v>313</v>
      </c>
      <c r="K173" s="17">
        <f t="shared" si="55"/>
        <v>146</v>
      </c>
      <c r="L173" s="250" t="s">
        <v>42</v>
      </c>
      <c r="M173" s="89">
        <v>4</v>
      </c>
      <c r="N173" s="89">
        <v>1</v>
      </c>
      <c r="O173" s="89">
        <v>2</v>
      </c>
      <c r="P173" s="89">
        <v>2</v>
      </c>
      <c r="Q173" s="89">
        <v>6</v>
      </c>
      <c r="R173" s="89">
        <v>3</v>
      </c>
      <c r="S173" s="89">
        <v>2</v>
      </c>
      <c r="T173" s="89">
        <v>1</v>
      </c>
      <c r="U173" s="88">
        <f t="shared" si="56"/>
        <v>14</v>
      </c>
      <c r="V173" s="88">
        <f t="shared" si="57"/>
        <v>7</v>
      </c>
      <c r="W173" s="250" t="s">
        <v>42</v>
      </c>
      <c r="X173" s="89">
        <v>3</v>
      </c>
      <c r="Y173" s="89">
        <v>2</v>
      </c>
      <c r="Z173" s="89">
        <v>2</v>
      </c>
      <c r="AA173" s="89">
        <v>2</v>
      </c>
      <c r="AB173" s="89">
        <f t="shared" si="51"/>
        <v>9</v>
      </c>
      <c r="AC173" s="89">
        <v>9</v>
      </c>
      <c r="AD173" s="89">
        <v>1</v>
      </c>
      <c r="AE173" s="89">
        <f t="shared" si="52"/>
        <v>10</v>
      </c>
      <c r="AF173" s="89"/>
      <c r="AH173" s="89"/>
      <c r="AI173" s="89"/>
      <c r="AJ173" s="89">
        <v>23</v>
      </c>
      <c r="AK173" s="89">
        <v>2</v>
      </c>
      <c r="AL173" s="85">
        <f t="shared" si="53"/>
        <v>3</v>
      </c>
      <c r="AM173" s="89">
        <v>3</v>
      </c>
      <c r="AN173" s="89"/>
    </row>
    <row r="174" spans="1:40" ht="14.25" customHeight="1">
      <c r="A174" s="85" t="s">
        <v>43</v>
      </c>
      <c r="B174" s="85">
        <v>145</v>
      </c>
      <c r="C174" s="85">
        <v>73</v>
      </c>
      <c r="D174" s="85">
        <v>135</v>
      </c>
      <c r="E174" s="85">
        <v>67</v>
      </c>
      <c r="F174" s="85">
        <v>86</v>
      </c>
      <c r="G174" s="85">
        <v>46</v>
      </c>
      <c r="H174" s="85">
        <v>54</v>
      </c>
      <c r="I174" s="85">
        <v>28</v>
      </c>
      <c r="J174" s="17">
        <f t="shared" si="54"/>
        <v>420</v>
      </c>
      <c r="K174" s="17">
        <f t="shared" si="55"/>
        <v>214</v>
      </c>
      <c r="L174" s="250" t="s">
        <v>43</v>
      </c>
      <c r="M174" s="89">
        <v>14</v>
      </c>
      <c r="N174" s="89">
        <v>4</v>
      </c>
      <c r="O174" s="89">
        <v>16</v>
      </c>
      <c r="P174" s="89">
        <v>10</v>
      </c>
      <c r="Q174" s="89">
        <v>9</v>
      </c>
      <c r="R174" s="89">
        <v>1</v>
      </c>
      <c r="S174" s="89">
        <v>4</v>
      </c>
      <c r="T174" s="89">
        <v>4</v>
      </c>
      <c r="U174" s="88">
        <f t="shared" si="56"/>
        <v>43</v>
      </c>
      <c r="V174" s="88">
        <f t="shared" si="57"/>
        <v>19</v>
      </c>
      <c r="W174" s="250" t="s">
        <v>43</v>
      </c>
      <c r="X174" s="89">
        <v>3</v>
      </c>
      <c r="Y174" s="89">
        <v>3</v>
      </c>
      <c r="Z174" s="89">
        <v>2</v>
      </c>
      <c r="AA174" s="89">
        <v>1</v>
      </c>
      <c r="AB174" s="89">
        <f t="shared" si="51"/>
        <v>9</v>
      </c>
      <c r="AC174" s="89">
        <v>10</v>
      </c>
      <c r="AD174" s="89">
        <v>0</v>
      </c>
      <c r="AE174" s="89">
        <f t="shared" si="52"/>
        <v>10</v>
      </c>
      <c r="AF174" s="89"/>
      <c r="AH174" s="89"/>
      <c r="AI174" s="89"/>
      <c r="AJ174" s="89">
        <v>22</v>
      </c>
      <c r="AK174" s="89">
        <v>0</v>
      </c>
      <c r="AL174" s="85">
        <f t="shared" si="53"/>
        <v>1</v>
      </c>
      <c r="AM174" s="89">
        <v>1</v>
      </c>
      <c r="AN174" s="89"/>
    </row>
    <row r="175" spans="1:40" ht="14.25" customHeight="1">
      <c r="A175" s="85" t="s">
        <v>44</v>
      </c>
      <c r="B175" s="85">
        <v>508</v>
      </c>
      <c r="C175" s="85">
        <v>253</v>
      </c>
      <c r="D175" s="85">
        <v>447</v>
      </c>
      <c r="E175" s="85">
        <v>222</v>
      </c>
      <c r="F175" s="85">
        <v>420</v>
      </c>
      <c r="G175" s="85">
        <v>225</v>
      </c>
      <c r="H175" s="85">
        <v>422</v>
      </c>
      <c r="I175" s="85">
        <v>200</v>
      </c>
      <c r="J175" s="17">
        <f t="shared" si="54"/>
        <v>1797</v>
      </c>
      <c r="K175" s="17">
        <f t="shared" si="55"/>
        <v>900</v>
      </c>
      <c r="L175" s="250" t="s">
        <v>44</v>
      </c>
      <c r="M175" s="89">
        <v>25</v>
      </c>
      <c r="N175" s="89">
        <v>11</v>
      </c>
      <c r="O175" s="89">
        <v>18</v>
      </c>
      <c r="P175" s="89">
        <v>7</v>
      </c>
      <c r="Q175" s="89">
        <v>15</v>
      </c>
      <c r="R175" s="89">
        <v>9</v>
      </c>
      <c r="S175" s="89">
        <v>53</v>
      </c>
      <c r="T175" s="89">
        <v>23</v>
      </c>
      <c r="U175" s="88">
        <f t="shared" si="56"/>
        <v>111</v>
      </c>
      <c r="V175" s="88">
        <f t="shared" si="57"/>
        <v>50</v>
      </c>
      <c r="W175" s="250" t="s">
        <v>44</v>
      </c>
      <c r="X175" s="89">
        <v>7</v>
      </c>
      <c r="Y175" s="89">
        <v>8</v>
      </c>
      <c r="Z175" s="89">
        <v>7</v>
      </c>
      <c r="AA175" s="89">
        <v>7</v>
      </c>
      <c r="AB175" s="89">
        <f t="shared" si="51"/>
        <v>29</v>
      </c>
      <c r="AC175" s="89">
        <v>28</v>
      </c>
      <c r="AD175" s="89">
        <v>1</v>
      </c>
      <c r="AE175" s="89">
        <f t="shared" si="52"/>
        <v>29</v>
      </c>
      <c r="AF175" s="89"/>
      <c r="AH175" s="89"/>
      <c r="AI175" s="89"/>
      <c r="AJ175" s="89">
        <v>35</v>
      </c>
      <c r="AK175" s="89">
        <v>6</v>
      </c>
      <c r="AL175" s="85">
        <f t="shared" si="53"/>
        <v>3</v>
      </c>
      <c r="AM175" s="89">
        <v>3</v>
      </c>
      <c r="AN175" s="89"/>
    </row>
    <row r="176" spans="1:40" ht="14.25" customHeight="1">
      <c r="A176" s="85" t="s">
        <v>45</v>
      </c>
      <c r="B176" s="85">
        <v>52</v>
      </c>
      <c r="C176" s="85">
        <v>30</v>
      </c>
      <c r="D176" s="85">
        <v>43</v>
      </c>
      <c r="E176" s="85">
        <v>25</v>
      </c>
      <c r="F176" s="85">
        <v>35</v>
      </c>
      <c r="G176" s="85">
        <v>21</v>
      </c>
      <c r="H176" s="85">
        <v>0</v>
      </c>
      <c r="I176" s="85">
        <v>0</v>
      </c>
      <c r="J176" s="17">
        <f t="shared" si="54"/>
        <v>130</v>
      </c>
      <c r="K176" s="17">
        <f t="shared" si="55"/>
        <v>76</v>
      </c>
      <c r="L176" s="250" t="s">
        <v>45</v>
      </c>
      <c r="M176" s="89">
        <v>2</v>
      </c>
      <c r="N176" s="89">
        <v>1</v>
      </c>
      <c r="O176" s="89">
        <v>4</v>
      </c>
      <c r="P176" s="89">
        <v>3</v>
      </c>
      <c r="Q176" s="89">
        <v>0</v>
      </c>
      <c r="R176" s="89">
        <v>0</v>
      </c>
      <c r="S176" s="89">
        <v>0</v>
      </c>
      <c r="T176" s="89">
        <v>0</v>
      </c>
      <c r="U176" s="88">
        <f t="shared" si="56"/>
        <v>6</v>
      </c>
      <c r="V176" s="88">
        <f t="shared" si="57"/>
        <v>4</v>
      </c>
      <c r="W176" s="250" t="s">
        <v>45</v>
      </c>
      <c r="X176" s="89">
        <v>1</v>
      </c>
      <c r="Y176" s="89">
        <v>1</v>
      </c>
      <c r="Z176" s="89">
        <v>1</v>
      </c>
      <c r="AA176" s="89">
        <v>0</v>
      </c>
      <c r="AB176" s="89">
        <f t="shared" si="51"/>
        <v>3</v>
      </c>
      <c r="AC176" s="89">
        <v>3</v>
      </c>
      <c r="AD176" s="89">
        <v>0</v>
      </c>
      <c r="AE176" s="89">
        <f t="shared" si="52"/>
        <v>3</v>
      </c>
      <c r="AF176" s="89"/>
      <c r="AH176" s="89"/>
      <c r="AI176" s="89"/>
      <c r="AJ176" s="89">
        <v>5</v>
      </c>
      <c r="AK176" s="89">
        <v>2</v>
      </c>
      <c r="AL176" s="85">
        <f t="shared" si="53"/>
        <v>1</v>
      </c>
      <c r="AM176" s="89">
        <v>1</v>
      </c>
      <c r="AN176" s="89"/>
    </row>
    <row r="177" spans="1:40" ht="14.25" customHeight="1">
      <c r="A177" s="85" t="s">
        <v>46</v>
      </c>
      <c r="B177" s="85">
        <v>85</v>
      </c>
      <c r="C177" s="85">
        <v>37</v>
      </c>
      <c r="D177" s="85">
        <v>40</v>
      </c>
      <c r="E177" s="85">
        <v>25</v>
      </c>
      <c r="F177" s="85">
        <v>48</v>
      </c>
      <c r="G177" s="85">
        <v>28</v>
      </c>
      <c r="H177" s="85">
        <v>75</v>
      </c>
      <c r="I177" s="85">
        <v>31</v>
      </c>
      <c r="J177" s="17">
        <f t="shared" si="54"/>
        <v>248</v>
      </c>
      <c r="K177" s="17">
        <f t="shared" si="55"/>
        <v>121</v>
      </c>
      <c r="L177" s="250" t="s">
        <v>46</v>
      </c>
      <c r="M177" s="89">
        <v>6</v>
      </c>
      <c r="N177" s="89">
        <v>1</v>
      </c>
      <c r="O177" s="89">
        <v>2</v>
      </c>
      <c r="P177" s="89">
        <v>1</v>
      </c>
      <c r="Q177" s="89">
        <v>5</v>
      </c>
      <c r="R177" s="89">
        <v>3</v>
      </c>
      <c r="S177" s="89">
        <v>9</v>
      </c>
      <c r="T177" s="89">
        <v>5</v>
      </c>
      <c r="U177" s="88">
        <f t="shared" si="56"/>
        <v>22</v>
      </c>
      <c r="V177" s="88">
        <f t="shared" si="57"/>
        <v>10</v>
      </c>
      <c r="W177" s="250" t="s">
        <v>46</v>
      </c>
      <c r="X177" s="89">
        <v>2</v>
      </c>
      <c r="Y177" s="89">
        <v>1</v>
      </c>
      <c r="Z177" s="89">
        <v>1</v>
      </c>
      <c r="AA177" s="89">
        <v>2</v>
      </c>
      <c r="AB177" s="89">
        <f t="shared" si="51"/>
        <v>6</v>
      </c>
      <c r="AC177" s="89">
        <v>6</v>
      </c>
      <c r="AD177" s="89">
        <v>0</v>
      </c>
      <c r="AE177" s="89">
        <f t="shared" si="52"/>
        <v>6</v>
      </c>
      <c r="AF177" s="89"/>
      <c r="AH177" s="89"/>
      <c r="AI177" s="89"/>
      <c r="AJ177" s="89">
        <v>12</v>
      </c>
      <c r="AK177" s="89">
        <v>0</v>
      </c>
      <c r="AL177" s="85">
        <f t="shared" si="53"/>
        <v>1</v>
      </c>
      <c r="AM177" s="89">
        <v>1</v>
      </c>
      <c r="AN177" s="89"/>
    </row>
    <row r="178" spans="1:40" ht="14.25" customHeight="1">
      <c r="A178" s="85" t="s">
        <v>47</v>
      </c>
      <c r="B178" s="85">
        <v>120</v>
      </c>
      <c r="C178" s="85">
        <v>50</v>
      </c>
      <c r="D178" s="85">
        <v>106</v>
      </c>
      <c r="E178" s="85">
        <v>55</v>
      </c>
      <c r="F178" s="85">
        <v>86</v>
      </c>
      <c r="G178" s="85">
        <v>43</v>
      </c>
      <c r="H178" s="85">
        <v>61</v>
      </c>
      <c r="I178" s="85">
        <v>26</v>
      </c>
      <c r="J178" s="17">
        <f t="shared" si="54"/>
        <v>373</v>
      </c>
      <c r="K178" s="17">
        <f t="shared" si="55"/>
        <v>174</v>
      </c>
      <c r="L178" s="250" t="s">
        <v>47</v>
      </c>
      <c r="M178" s="89">
        <v>17</v>
      </c>
      <c r="N178" s="89">
        <v>8</v>
      </c>
      <c r="O178" s="89">
        <v>13</v>
      </c>
      <c r="P178" s="89">
        <v>5</v>
      </c>
      <c r="Q178" s="89">
        <v>12</v>
      </c>
      <c r="R178" s="89">
        <v>6</v>
      </c>
      <c r="S178" s="89">
        <v>11</v>
      </c>
      <c r="T178" s="89">
        <v>6</v>
      </c>
      <c r="U178" s="88">
        <f t="shared" si="56"/>
        <v>53</v>
      </c>
      <c r="V178" s="88">
        <f t="shared" si="57"/>
        <v>25</v>
      </c>
      <c r="W178" s="250" t="s">
        <v>47</v>
      </c>
      <c r="X178" s="89">
        <v>4</v>
      </c>
      <c r="Y178" s="89">
        <v>4</v>
      </c>
      <c r="Z178" s="89">
        <v>3</v>
      </c>
      <c r="AA178" s="89">
        <v>3</v>
      </c>
      <c r="AB178" s="89">
        <f t="shared" si="51"/>
        <v>14</v>
      </c>
      <c r="AC178" s="89">
        <v>13</v>
      </c>
      <c r="AD178" s="89">
        <v>1</v>
      </c>
      <c r="AE178" s="89">
        <f t="shared" si="52"/>
        <v>14</v>
      </c>
      <c r="AF178" s="89"/>
      <c r="AH178" s="89"/>
      <c r="AI178" s="89"/>
      <c r="AJ178" s="89">
        <v>18</v>
      </c>
      <c r="AK178" s="89">
        <v>3</v>
      </c>
      <c r="AL178" s="85">
        <f t="shared" si="53"/>
        <v>3</v>
      </c>
      <c r="AM178" s="89">
        <v>3</v>
      </c>
      <c r="AN178" s="89"/>
    </row>
    <row r="179" spans="1:40" ht="14.25" customHeight="1">
      <c r="A179" s="85" t="s">
        <v>48</v>
      </c>
      <c r="B179" s="85">
        <v>248</v>
      </c>
      <c r="C179" s="85">
        <v>144</v>
      </c>
      <c r="D179" s="85">
        <v>164</v>
      </c>
      <c r="E179" s="85">
        <v>88</v>
      </c>
      <c r="F179" s="85">
        <v>102</v>
      </c>
      <c r="G179" s="85">
        <v>52</v>
      </c>
      <c r="H179" s="85">
        <v>103</v>
      </c>
      <c r="I179" s="85">
        <v>53</v>
      </c>
      <c r="J179" s="17">
        <f t="shared" si="54"/>
        <v>617</v>
      </c>
      <c r="K179" s="17">
        <f t="shared" si="55"/>
        <v>337</v>
      </c>
      <c r="L179" s="250" t="s">
        <v>48</v>
      </c>
      <c r="M179" s="89">
        <v>63</v>
      </c>
      <c r="N179" s="89">
        <v>35</v>
      </c>
      <c r="O179" s="89">
        <v>30</v>
      </c>
      <c r="P179" s="89">
        <v>18</v>
      </c>
      <c r="Q179" s="89">
        <v>11</v>
      </c>
      <c r="R179" s="89">
        <v>8</v>
      </c>
      <c r="S179" s="89">
        <v>19</v>
      </c>
      <c r="T179" s="89">
        <v>11</v>
      </c>
      <c r="U179" s="88">
        <f t="shared" si="56"/>
        <v>123</v>
      </c>
      <c r="V179" s="88">
        <f t="shared" si="57"/>
        <v>72</v>
      </c>
      <c r="W179" s="250" t="s">
        <v>48</v>
      </c>
      <c r="X179" s="89">
        <v>7</v>
      </c>
      <c r="Y179" s="89">
        <v>6</v>
      </c>
      <c r="Z179" s="89">
        <v>5</v>
      </c>
      <c r="AA179" s="89">
        <v>5</v>
      </c>
      <c r="AB179" s="89">
        <f t="shared" si="51"/>
        <v>23</v>
      </c>
      <c r="AC179" s="89">
        <v>23</v>
      </c>
      <c r="AD179" s="89">
        <v>2</v>
      </c>
      <c r="AE179" s="89">
        <f t="shared" si="52"/>
        <v>25</v>
      </c>
      <c r="AF179" s="89"/>
      <c r="AH179" s="89"/>
      <c r="AI179" s="89"/>
      <c r="AJ179" s="89">
        <v>35</v>
      </c>
      <c r="AK179" s="89">
        <v>4</v>
      </c>
      <c r="AL179" s="85">
        <f t="shared" si="53"/>
        <v>5</v>
      </c>
      <c r="AM179" s="89">
        <v>5</v>
      </c>
      <c r="AN179" s="89"/>
    </row>
    <row r="180" spans="1:40" ht="14.25" customHeight="1">
      <c r="A180" s="85" t="s">
        <v>49</v>
      </c>
      <c r="B180" s="85">
        <v>479</v>
      </c>
      <c r="C180" s="85">
        <v>232</v>
      </c>
      <c r="D180" s="85">
        <v>398</v>
      </c>
      <c r="E180" s="85">
        <v>207</v>
      </c>
      <c r="F180" s="85">
        <v>329</v>
      </c>
      <c r="G180" s="85">
        <v>162</v>
      </c>
      <c r="H180" s="85">
        <v>353</v>
      </c>
      <c r="I180" s="85">
        <v>197</v>
      </c>
      <c r="J180" s="17">
        <f t="shared" si="54"/>
        <v>1559</v>
      </c>
      <c r="K180" s="17">
        <f t="shared" si="55"/>
        <v>798</v>
      </c>
      <c r="L180" s="250" t="s">
        <v>49</v>
      </c>
      <c r="M180" s="89">
        <v>55</v>
      </c>
      <c r="N180" s="89">
        <v>25</v>
      </c>
      <c r="O180" s="89">
        <v>29</v>
      </c>
      <c r="P180" s="89">
        <v>12</v>
      </c>
      <c r="Q180" s="89">
        <v>19</v>
      </c>
      <c r="R180" s="89">
        <v>8</v>
      </c>
      <c r="S180" s="89">
        <v>43</v>
      </c>
      <c r="T180" s="89">
        <v>23</v>
      </c>
      <c r="U180" s="88">
        <f t="shared" si="56"/>
        <v>146</v>
      </c>
      <c r="V180" s="88">
        <f t="shared" si="57"/>
        <v>68</v>
      </c>
      <c r="W180" s="250" t="s">
        <v>49</v>
      </c>
      <c r="X180" s="89">
        <v>12</v>
      </c>
      <c r="Y180" s="89">
        <v>12</v>
      </c>
      <c r="Z180" s="89">
        <v>11</v>
      </c>
      <c r="AA180" s="89">
        <v>11</v>
      </c>
      <c r="AB180" s="89">
        <f t="shared" si="51"/>
        <v>46</v>
      </c>
      <c r="AC180" s="89">
        <v>39</v>
      </c>
      <c r="AD180" s="89">
        <v>8</v>
      </c>
      <c r="AE180" s="89">
        <f t="shared" si="52"/>
        <v>47</v>
      </c>
      <c r="AF180" s="89"/>
      <c r="AH180" s="89"/>
      <c r="AI180" s="89"/>
      <c r="AJ180" s="89">
        <v>92</v>
      </c>
      <c r="AK180" s="89">
        <v>12</v>
      </c>
      <c r="AL180" s="85">
        <f t="shared" si="53"/>
        <v>8</v>
      </c>
      <c r="AM180" s="89">
        <v>8</v>
      </c>
      <c r="AN180" s="89"/>
    </row>
    <row r="181" spans="1:40" ht="14.25" customHeight="1">
      <c r="A181" s="85" t="s">
        <v>50</v>
      </c>
      <c r="B181" s="85">
        <v>68</v>
      </c>
      <c r="C181" s="85">
        <v>32</v>
      </c>
      <c r="D181" s="85">
        <v>53</v>
      </c>
      <c r="E181" s="85">
        <v>35</v>
      </c>
      <c r="F181" s="85">
        <v>50</v>
      </c>
      <c r="G181" s="85">
        <v>30</v>
      </c>
      <c r="H181" s="85">
        <v>51</v>
      </c>
      <c r="I181" s="85">
        <v>26</v>
      </c>
      <c r="J181" s="17">
        <f t="shared" si="54"/>
        <v>222</v>
      </c>
      <c r="K181" s="17">
        <f t="shared" si="55"/>
        <v>123</v>
      </c>
      <c r="L181" s="250" t="s">
        <v>50</v>
      </c>
      <c r="M181" s="89">
        <v>8</v>
      </c>
      <c r="N181" s="89">
        <v>4</v>
      </c>
      <c r="O181" s="89">
        <v>2</v>
      </c>
      <c r="P181" s="89">
        <v>1</v>
      </c>
      <c r="Q181" s="89">
        <v>1</v>
      </c>
      <c r="R181" s="89">
        <v>0</v>
      </c>
      <c r="S181" s="89">
        <v>12</v>
      </c>
      <c r="T181" s="89">
        <v>6</v>
      </c>
      <c r="U181" s="88">
        <f t="shared" si="56"/>
        <v>23</v>
      </c>
      <c r="V181" s="88">
        <f t="shared" si="57"/>
        <v>11</v>
      </c>
      <c r="W181" s="250" t="s">
        <v>50</v>
      </c>
      <c r="X181" s="89">
        <v>1</v>
      </c>
      <c r="Y181" s="89">
        <v>1</v>
      </c>
      <c r="Z181" s="89">
        <v>1</v>
      </c>
      <c r="AA181" s="89">
        <v>1</v>
      </c>
      <c r="AB181" s="89">
        <f t="shared" si="51"/>
        <v>4</v>
      </c>
      <c r="AC181" s="89">
        <v>4</v>
      </c>
      <c r="AD181" s="89">
        <v>0</v>
      </c>
      <c r="AE181" s="89">
        <f t="shared" si="52"/>
        <v>4</v>
      </c>
      <c r="AF181" s="89"/>
      <c r="AH181" s="89"/>
      <c r="AI181" s="89"/>
      <c r="AJ181" s="89">
        <v>15</v>
      </c>
      <c r="AK181" s="89">
        <v>0</v>
      </c>
      <c r="AL181" s="85">
        <f t="shared" si="53"/>
        <v>1</v>
      </c>
      <c r="AM181" s="89">
        <v>1</v>
      </c>
      <c r="AN181" s="89"/>
    </row>
    <row r="182" spans="1:40" ht="14.25" customHeight="1">
      <c r="A182" s="85" t="s">
        <v>51</v>
      </c>
      <c r="B182" s="85">
        <v>1301</v>
      </c>
      <c r="C182" s="85">
        <v>622</v>
      </c>
      <c r="D182" s="85">
        <v>980</v>
      </c>
      <c r="E182" s="85">
        <v>527</v>
      </c>
      <c r="F182" s="85">
        <v>806</v>
      </c>
      <c r="G182" s="85">
        <v>436</v>
      </c>
      <c r="H182" s="85">
        <v>786</v>
      </c>
      <c r="I182" s="85">
        <v>458</v>
      </c>
      <c r="J182" s="17">
        <f t="shared" si="54"/>
        <v>3873</v>
      </c>
      <c r="K182" s="17">
        <f t="shared" si="55"/>
        <v>2043</v>
      </c>
      <c r="L182" s="250" t="s">
        <v>51</v>
      </c>
      <c r="M182" s="89">
        <v>155</v>
      </c>
      <c r="N182" s="89">
        <v>58</v>
      </c>
      <c r="O182" s="89">
        <v>88</v>
      </c>
      <c r="P182" s="89">
        <v>44</v>
      </c>
      <c r="Q182" s="89">
        <v>77</v>
      </c>
      <c r="R182" s="89">
        <v>41</v>
      </c>
      <c r="S182" s="89">
        <v>78</v>
      </c>
      <c r="T182" s="89">
        <v>47</v>
      </c>
      <c r="U182" s="88">
        <f t="shared" si="56"/>
        <v>398</v>
      </c>
      <c r="V182" s="88">
        <f t="shared" si="57"/>
        <v>190</v>
      </c>
      <c r="W182" s="250" t="s">
        <v>51</v>
      </c>
      <c r="X182" s="89">
        <v>28</v>
      </c>
      <c r="Y182" s="89">
        <v>24</v>
      </c>
      <c r="Z182" s="89">
        <v>20</v>
      </c>
      <c r="AA182" s="89">
        <v>20</v>
      </c>
      <c r="AB182" s="89">
        <f t="shared" si="51"/>
        <v>92</v>
      </c>
      <c r="AC182" s="89">
        <v>92</v>
      </c>
      <c r="AD182" s="89">
        <v>2</v>
      </c>
      <c r="AE182" s="89">
        <f t="shared" si="52"/>
        <v>94</v>
      </c>
      <c r="AF182" s="89"/>
      <c r="AH182" s="89"/>
      <c r="AI182" s="89"/>
      <c r="AJ182" s="89">
        <v>234</v>
      </c>
      <c r="AK182" s="89">
        <v>45</v>
      </c>
      <c r="AL182" s="85">
        <f t="shared" si="53"/>
        <v>16</v>
      </c>
      <c r="AM182" s="89">
        <v>16</v>
      </c>
      <c r="AN182" s="89"/>
    </row>
    <row r="183" spans="1:40" ht="14.25" customHeight="1">
      <c r="A183" s="85" t="s">
        <v>414</v>
      </c>
      <c r="B183" s="85">
        <v>114</v>
      </c>
      <c r="C183" s="85">
        <v>62</v>
      </c>
      <c r="D183" s="85">
        <v>102</v>
      </c>
      <c r="E183" s="85">
        <v>48</v>
      </c>
      <c r="F183" s="85">
        <v>70</v>
      </c>
      <c r="G183" s="85">
        <v>25</v>
      </c>
      <c r="H183" s="85">
        <v>95</v>
      </c>
      <c r="I183" s="85">
        <v>35</v>
      </c>
      <c r="J183" s="17">
        <f>B183+D183+F183+H183</f>
        <v>381</v>
      </c>
      <c r="K183" s="17">
        <f>+C183+E183+G183+I183</f>
        <v>170</v>
      </c>
      <c r="L183" s="250" t="s">
        <v>414</v>
      </c>
      <c r="M183" s="89">
        <v>21</v>
      </c>
      <c r="N183" s="89">
        <v>11</v>
      </c>
      <c r="O183" s="89">
        <v>3</v>
      </c>
      <c r="P183" s="89">
        <v>2</v>
      </c>
      <c r="Q183" s="89">
        <v>7</v>
      </c>
      <c r="R183" s="89">
        <v>2</v>
      </c>
      <c r="S183" s="89">
        <v>28</v>
      </c>
      <c r="T183" s="89">
        <v>15</v>
      </c>
      <c r="U183" s="88">
        <f>M183+O183+Q183+S183</f>
        <v>59</v>
      </c>
      <c r="V183" s="88">
        <f>N183+P183+R183+T183</f>
        <v>30</v>
      </c>
      <c r="W183" s="250" t="s">
        <v>414</v>
      </c>
      <c r="X183" s="89">
        <v>2</v>
      </c>
      <c r="Y183" s="89">
        <v>2</v>
      </c>
      <c r="Z183" s="89">
        <v>2</v>
      </c>
      <c r="AA183" s="89">
        <v>2</v>
      </c>
      <c r="AB183" s="89">
        <f t="shared" si="51"/>
        <v>8</v>
      </c>
      <c r="AC183" s="89">
        <v>8</v>
      </c>
      <c r="AD183" s="89">
        <v>0</v>
      </c>
      <c r="AE183" s="89">
        <f t="shared" si="52"/>
        <v>8</v>
      </c>
      <c r="AF183" s="89"/>
      <c r="AH183" s="89"/>
      <c r="AI183" s="89"/>
      <c r="AJ183" s="89">
        <v>25</v>
      </c>
      <c r="AK183" s="89">
        <v>0</v>
      </c>
      <c r="AL183" s="85">
        <f t="shared" si="53"/>
        <v>1</v>
      </c>
      <c r="AM183" s="89">
        <v>1</v>
      </c>
      <c r="AN183" s="89"/>
    </row>
    <row r="184" spans="1:40" ht="14.25" customHeight="1">
      <c r="A184" s="85"/>
      <c r="B184" s="85"/>
      <c r="C184" s="85"/>
      <c r="D184" s="85"/>
      <c r="E184" s="85"/>
      <c r="F184" s="85"/>
      <c r="G184" s="85"/>
      <c r="H184" s="85"/>
      <c r="I184" s="85"/>
      <c r="J184" s="17"/>
      <c r="K184" s="17"/>
      <c r="L184" s="250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250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5"/>
      <c r="AJ184" s="160">
        <f>SUM(AF184:AI184)</f>
        <v>0</v>
      </c>
      <c r="AK184" s="85"/>
      <c r="AL184" s="89"/>
      <c r="AM184" s="89"/>
      <c r="AN184" s="89"/>
    </row>
    <row r="185" spans="1:40" ht="14.25" customHeight="1">
      <c r="A185" s="85"/>
      <c r="B185" s="85"/>
      <c r="C185" s="85"/>
      <c r="D185" s="85"/>
      <c r="E185" s="85"/>
      <c r="F185" s="85"/>
      <c r="G185" s="85"/>
      <c r="H185" s="85"/>
      <c r="I185" s="85"/>
      <c r="J185" s="17"/>
      <c r="K185" s="17"/>
      <c r="L185" s="250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250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5"/>
      <c r="AJ185" s="160">
        <f>SUM(AF185:AI185)</f>
        <v>0</v>
      </c>
      <c r="AK185" s="85"/>
      <c r="AL185" s="89"/>
      <c r="AM185" s="89"/>
      <c r="AN185" s="89"/>
    </row>
    <row r="186" spans="1:40" ht="14.25" customHeight="1">
      <c r="A186" s="85"/>
      <c r="B186" s="85"/>
      <c r="C186" s="85"/>
      <c r="D186" s="85"/>
      <c r="E186" s="85"/>
      <c r="F186" s="85"/>
      <c r="G186" s="85"/>
      <c r="H186" s="85"/>
      <c r="I186" s="85"/>
      <c r="J186" s="17"/>
      <c r="K186" s="17"/>
      <c r="L186" s="250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250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5"/>
      <c r="AJ186" s="160">
        <f>SUM(AF186:AI186)</f>
        <v>0</v>
      </c>
      <c r="AK186" s="85"/>
      <c r="AL186" s="89"/>
      <c r="AM186" s="89"/>
      <c r="AN186" s="89"/>
    </row>
    <row r="187" spans="1:40" ht="14.25" customHeight="1">
      <c r="A187" s="85"/>
      <c r="B187" s="85"/>
      <c r="C187" s="85"/>
      <c r="D187" s="85"/>
      <c r="E187" s="85"/>
      <c r="F187" s="85"/>
      <c r="G187" s="85"/>
      <c r="H187" s="85"/>
      <c r="I187" s="85"/>
      <c r="J187" s="89"/>
      <c r="K187" s="89"/>
      <c r="L187" s="250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250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5"/>
      <c r="AJ187" s="160">
        <f>SUM(AF187:AI187)</f>
        <v>0</v>
      </c>
      <c r="AK187" s="85"/>
      <c r="AL187" s="89"/>
      <c r="AM187" s="89"/>
      <c r="AN187" s="89"/>
    </row>
    <row r="188" spans="1:40" ht="12.75">
      <c r="A188" s="164"/>
      <c r="B188" s="172"/>
      <c r="C188" s="172"/>
      <c r="D188" s="172"/>
      <c r="E188" s="172"/>
      <c r="F188" s="172"/>
      <c r="G188" s="172"/>
      <c r="H188" s="172"/>
      <c r="I188" s="172"/>
      <c r="J188" s="172"/>
      <c r="K188" s="172"/>
      <c r="L188" s="73"/>
      <c r="M188" s="172"/>
      <c r="N188" s="172"/>
      <c r="O188" s="172"/>
      <c r="P188" s="172"/>
      <c r="Q188" s="172"/>
      <c r="R188" s="172"/>
      <c r="S188" s="172"/>
      <c r="T188" s="172"/>
      <c r="U188" s="172"/>
      <c r="V188" s="172"/>
      <c r="W188" s="73"/>
      <c r="X188" s="172"/>
      <c r="Y188" s="172"/>
      <c r="Z188" s="172"/>
      <c r="AA188" s="172"/>
      <c r="AB188" s="172"/>
      <c r="AC188" s="172"/>
      <c r="AD188" s="172"/>
      <c r="AE188" s="172"/>
      <c r="AF188" s="172"/>
      <c r="AG188" s="172"/>
      <c r="AH188" s="172"/>
      <c r="AI188" s="164"/>
      <c r="AJ188" s="164"/>
      <c r="AK188" s="164"/>
      <c r="AL188" s="172"/>
      <c r="AM188" s="172"/>
      <c r="AN188" s="172"/>
    </row>
  </sheetData>
  <sheetProtection/>
  <mergeCells count="24">
    <mergeCell ref="L93:V93"/>
    <mergeCell ref="L156:V156"/>
    <mergeCell ref="L158:V158"/>
    <mergeCell ref="X61:AB61"/>
    <mergeCell ref="L125:V125"/>
    <mergeCell ref="L157:V157"/>
    <mergeCell ref="L126:V126"/>
    <mergeCell ref="L127:V127"/>
    <mergeCell ref="L35:V35"/>
    <mergeCell ref="L55:V55"/>
    <mergeCell ref="L56:V56"/>
    <mergeCell ref="L57:V57"/>
    <mergeCell ref="L91:V91"/>
    <mergeCell ref="L92:V92"/>
    <mergeCell ref="X162:AB162"/>
    <mergeCell ref="X7:AB7"/>
    <mergeCell ref="X39:AB39"/>
    <mergeCell ref="X97:AB97"/>
    <mergeCell ref="X131:AB131"/>
    <mergeCell ref="L1:V1"/>
    <mergeCell ref="L2:V2"/>
    <mergeCell ref="L3:V3"/>
    <mergeCell ref="L33:V33"/>
    <mergeCell ref="L34:V34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landscape" paperSize="9" r:id="rId1"/>
  <rowBreaks count="5" manualBreakCount="5">
    <brk id="32" max="255" man="1"/>
    <brk id="54" max="255" man="1"/>
    <brk id="90" max="255" man="1"/>
    <brk id="124" max="255" man="1"/>
    <brk id="155" max="255" man="1"/>
  </rowBreaks>
  <colBreaks count="2" manualBreakCount="2">
    <brk id="11" max="65535" man="1"/>
    <brk id="2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/>
  <dimension ref="A1:BC188"/>
  <sheetViews>
    <sheetView showZeros="0" zoomScale="75" zoomScaleNormal="75" zoomScalePageLayoutView="0" workbookViewId="0" topLeftCell="A1">
      <pane xSplit="1" ySplit="8" topLeftCell="B5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11.421875" defaultRowHeight="12.75"/>
  <cols>
    <col min="1" max="1" width="29.8515625" style="23" customWidth="1"/>
    <col min="2" max="2" width="7.00390625" style="23" customWidth="1"/>
    <col min="3" max="14" width="6.421875" style="23" customWidth="1"/>
    <col min="15" max="15" width="5.28125" style="23" customWidth="1"/>
    <col min="16" max="16" width="8.00390625" style="180" customWidth="1"/>
    <col min="17" max="17" width="9.140625" style="180" customWidth="1"/>
    <col min="18" max="18" width="31.00390625" style="23" customWidth="1"/>
    <col min="19" max="26" width="6.00390625" style="23" customWidth="1"/>
    <col min="27" max="27" width="7.00390625" style="23" customWidth="1"/>
    <col min="28" max="32" width="6.00390625" style="23" customWidth="1"/>
    <col min="33" max="34" width="7.00390625" style="23" customWidth="1"/>
    <col min="35" max="35" width="31.57421875" style="322" customWidth="1"/>
    <col min="36" max="36" width="5.00390625" style="23" customWidth="1"/>
    <col min="37" max="39" width="4.421875" style="23" customWidth="1"/>
    <col min="40" max="40" width="5.140625" style="23" customWidth="1"/>
    <col min="41" max="42" width="4.421875" style="23" customWidth="1"/>
    <col min="43" max="43" width="5.421875" style="23" customWidth="1"/>
    <col min="44" max="44" width="7.28125" style="23" customWidth="1"/>
    <col min="45" max="45" width="8.421875" style="23" customWidth="1"/>
    <col min="46" max="46" width="6.00390625" style="23" customWidth="1"/>
    <col min="47" max="47" width="6.8515625" style="27" hidden="1" customWidth="1"/>
    <col min="48" max="48" width="6.00390625" style="27" hidden="1" customWidth="1"/>
    <col min="49" max="49" width="7.421875" style="27" hidden="1" customWidth="1"/>
    <col min="50" max="50" width="6.8515625" style="27" hidden="1" customWidth="1"/>
    <col min="51" max="51" width="8.140625" style="27" customWidth="1"/>
    <col min="52" max="52" width="8.00390625" style="27" customWidth="1"/>
    <col min="53" max="53" width="6.57421875" style="23" bestFit="1" customWidth="1"/>
    <col min="54" max="54" width="9.421875" style="23" customWidth="1"/>
    <col min="55" max="55" width="5.421875" style="23" customWidth="1"/>
    <col min="56" max="56" width="4.140625" style="23" customWidth="1"/>
    <col min="57" max="57" width="11.8515625" style="23" customWidth="1"/>
    <col min="58" max="58" width="5.57421875" style="23" customWidth="1"/>
    <col min="59" max="59" width="3.421875" style="23" customWidth="1"/>
    <col min="60" max="60" width="4.421875" style="23" customWidth="1"/>
    <col min="61" max="16384" width="11.421875" style="23" customWidth="1"/>
  </cols>
  <sheetData>
    <row r="1" spans="1:55" ht="12.75">
      <c r="A1" s="122" t="s">
        <v>196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79"/>
      <c r="Q1" s="179"/>
      <c r="R1" s="122" t="s">
        <v>197</v>
      </c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321" t="s">
        <v>202</v>
      </c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97"/>
      <c r="AV1" s="97"/>
      <c r="AW1" s="97"/>
      <c r="AX1" s="97"/>
      <c r="AY1" s="97"/>
      <c r="AZ1" s="97"/>
      <c r="BA1" s="122"/>
      <c r="BB1" s="24"/>
      <c r="BC1" s="24"/>
    </row>
    <row r="2" spans="1:55" ht="12.75">
      <c r="A2" s="122" t="s">
        <v>415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79"/>
      <c r="Q2" s="179"/>
      <c r="R2" s="122" t="s">
        <v>415</v>
      </c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321" t="s">
        <v>417</v>
      </c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97"/>
      <c r="AV2" s="97"/>
      <c r="AW2" s="97"/>
      <c r="AX2" s="97"/>
      <c r="AY2" s="97"/>
      <c r="AZ2" s="97"/>
      <c r="BA2" s="122"/>
      <c r="BB2" s="24"/>
      <c r="BC2" s="24"/>
    </row>
    <row r="3" spans="1:55" ht="12.75">
      <c r="A3" s="122" t="s">
        <v>401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79"/>
      <c r="Q3" s="179"/>
      <c r="R3" s="122" t="s">
        <v>401</v>
      </c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321" t="s">
        <v>401</v>
      </c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97"/>
      <c r="AV3" s="97"/>
      <c r="AW3" s="97"/>
      <c r="AX3" s="97"/>
      <c r="AY3" s="97"/>
      <c r="AZ3" s="97"/>
      <c r="BA3" s="122"/>
      <c r="BB3" s="24"/>
      <c r="BC3" s="24"/>
    </row>
    <row r="4" spans="1:53" ht="12.75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95"/>
      <c r="AV4" s="195"/>
      <c r="AW4" s="195"/>
      <c r="AX4" s="97"/>
      <c r="AY4" s="97"/>
      <c r="AZ4" s="97"/>
      <c r="BA4" s="122"/>
    </row>
    <row r="5" spans="1:53" ht="12.75">
      <c r="A5" s="161" t="s">
        <v>535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81" t="s">
        <v>258</v>
      </c>
      <c r="O5" s="122"/>
      <c r="R5" s="161" t="s">
        <v>535</v>
      </c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81" t="s">
        <v>258</v>
      </c>
      <c r="AF5" s="122"/>
      <c r="AG5" s="160"/>
      <c r="AH5" s="160"/>
      <c r="AI5" s="323" t="s">
        <v>535</v>
      </c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95"/>
      <c r="AV5" s="195"/>
      <c r="AW5" s="195"/>
      <c r="AX5" s="196" t="s">
        <v>258</v>
      </c>
      <c r="AY5" s="97"/>
      <c r="AZ5" s="97"/>
      <c r="BA5" s="122"/>
    </row>
    <row r="6" spans="1:53" ht="12.75">
      <c r="A6" s="161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81"/>
      <c r="O6" s="122"/>
      <c r="R6" s="161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81"/>
      <c r="AF6" s="122"/>
      <c r="AG6" s="160"/>
      <c r="AH6" s="160"/>
      <c r="AI6" s="323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95"/>
      <c r="AV6" s="195"/>
      <c r="AW6" s="195"/>
      <c r="AX6" s="196"/>
      <c r="AY6" s="97"/>
      <c r="AZ6" s="97"/>
      <c r="BA6" s="160"/>
    </row>
    <row r="7" spans="1:55" s="433" customFormat="1" ht="18" customHeight="1">
      <c r="A7" s="501"/>
      <c r="B7" s="235" t="s">
        <v>283</v>
      </c>
      <c r="C7" s="236"/>
      <c r="D7" s="235" t="s">
        <v>284</v>
      </c>
      <c r="E7" s="236"/>
      <c r="F7" s="235" t="s">
        <v>285</v>
      </c>
      <c r="G7" s="236"/>
      <c r="H7" s="235" t="s">
        <v>286</v>
      </c>
      <c r="I7" s="236"/>
      <c r="J7" s="235" t="s">
        <v>287</v>
      </c>
      <c r="K7" s="236"/>
      <c r="L7" s="235" t="s">
        <v>288</v>
      </c>
      <c r="M7" s="236"/>
      <c r="N7" s="235" t="s">
        <v>289</v>
      </c>
      <c r="O7" s="236"/>
      <c r="P7" s="233" t="s">
        <v>259</v>
      </c>
      <c r="Q7" s="234"/>
      <c r="R7" s="501"/>
      <c r="S7" s="235" t="s">
        <v>283</v>
      </c>
      <c r="T7" s="236"/>
      <c r="U7" s="235" t="s">
        <v>284</v>
      </c>
      <c r="V7" s="236"/>
      <c r="W7" s="235" t="s">
        <v>285</v>
      </c>
      <c r="X7" s="236"/>
      <c r="Y7" s="235" t="s">
        <v>286</v>
      </c>
      <c r="Z7" s="236"/>
      <c r="AA7" s="235" t="s">
        <v>287</v>
      </c>
      <c r="AB7" s="236"/>
      <c r="AC7" s="235" t="s">
        <v>288</v>
      </c>
      <c r="AD7" s="236"/>
      <c r="AE7" s="235" t="s">
        <v>289</v>
      </c>
      <c r="AF7" s="236"/>
      <c r="AG7" s="235" t="s">
        <v>259</v>
      </c>
      <c r="AH7" s="236"/>
      <c r="AI7" s="501"/>
      <c r="AJ7" s="541" t="s">
        <v>290</v>
      </c>
      <c r="AK7" s="542"/>
      <c r="AL7" s="542"/>
      <c r="AM7" s="542"/>
      <c r="AN7" s="542"/>
      <c r="AO7" s="542"/>
      <c r="AP7" s="542"/>
      <c r="AQ7" s="543"/>
      <c r="AR7" s="412" t="s">
        <v>5</v>
      </c>
      <c r="AS7" s="421"/>
      <c r="AT7" s="428"/>
      <c r="AU7" s="412" t="s">
        <v>534</v>
      </c>
      <c r="AV7" s="413"/>
      <c r="AW7" s="411"/>
      <c r="AX7" s="414"/>
      <c r="AY7" s="500" t="s">
        <v>430</v>
      </c>
      <c r="AZ7" s="399" t="s">
        <v>385</v>
      </c>
      <c r="BA7" s="412" t="s">
        <v>386</v>
      </c>
      <c r="BB7" s="400"/>
      <c r="BC7" s="417"/>
    </row>
    <row r="8" spans="1:55" ht="23.25" customHeight="1">
      <c r="A8" s="502" t="s">
        <v>416</v>
      </c>
      <c r="B8" s="237" t="s">
        <v>532</v>
      </c>
      <c r="C8" s="237" t="s">
        <v>265</v>
      </c>
      <c r="D8" s="237" t="s">
        <v>532</v>
      </c>
      <c r="E8" s="237" t="s">
        <v>265</v>
      </c>
      <c r="F8" s="237" t="s">
        <v>532</v>
      </c>
      <c r="G8" s="237" t="s">
        <v>265</v>
      </c>
      <c r="H8" s="237" t="s">
        <v>532</v>
      </c>
      <c r="I8" s="237" t="s">
        <v>265</v>
      </c>
      <c r="J8" s="237" t="s">
        <v>532</v>
      </c>
      <c r="K8" s="237" t="s">
        <v>265</v>
      </c>
      <c r="L8" s="237" t="s">
        <v>532</v>
      </c>
      <c r="M8" s="237" t="s">
        <v>265</v>
      </c>
      <c r="N8" s="237" t="s">
        <v>532</v>
      </c>
      <c r="O8" s="237" t="s">
        <v>265</v>
      </c>
      <c r="P8" s="239" t="s">
        <v>532</v>
      </c>
      <c r="Q8" s="239" t="s">
        <v>265</v>
      </c>
      <c r="R8" s="502" t="s">
        <v>416</v>
      </c>
      <c r="S8" s="237" t="s">
        <v>532</v>
      </c>
      <c r="T8" s="237" t="s">
        <v>265</v>
      </c>
      <c r="U8" s="237" t="s">
        <v>532</v>
      </c>
      <c r="V8" s="237" t="s">
        <v>265</v>
      </c>
      <c r="W8" s="237" t="s">
        <v>532</v>
      </c>
      <c r="X8" s="237" t="s">
        <v>265</v>
      </c>
      <c r="Y8" s="237" t="s">
        <v>532</v>
      </c>
      <c r="Z8" s="237" t="s">
        <v>265</v>
      </c>
      <c r="AA8" s="237" t="s">
        <v>532</v>
      </c>
      <c r="AB8" s="237" t="s">
        <v>265</v>
      </c>
      <c r="AC8" s="237" t="s">
        <v>532</v>
      </c>
      <c r="AD8" s="237" t="s">
        <v>265</v>
      </c>
      <c r="AE8" s="237" t="s">
        <v>532</v>
      </c>
      <c r="AF8" s="237" t="s">
        <v>265</v>
      </c>
      <c r="AG8" s="237" t="s">
        <v>532</v>
      </c>
      <c r="AH8" s="237" t="s">
        <v>265</v>
      </c>
      <c r="AI8" s="502" t="s">
        <v>416</v>
      </c>
      <c r="AJ8" s="238" t="s">
        <v>283</v>
      </c>
      <c r="AK8" s="238" t="s">
        <v>291</v>
      </c>
      <c r="AL8" s="238" t="s">
        <v>292</v>
      </c>
      <c r="AM8" s="238" t="s">
        <v>293</v>
      </c>
      <c r="AN8" s="238" t="s">
        <v>294</v>
      </c>
      <c r="AO8" s="238" t="s">
        <v>295</v>
      </c>
      <c r="AP8" s="238" t="s">
        <v>296</v>
      </c>
      <c r="AQ8" s="237" t="s">
        <v>266</v>
      </c>
      <c r="AR8" s="442" t="s">
        <v>393</v>
      </c>
      <c r="AS8" s="347" t="s">
        <v>394</v>
      </c>
      <c r="AT8" s="443" t="s">
        <v>392</v>
      </c>
      <c r="AU8" s="346" t="s">
        <v>533</v>
      </c>
      <c r="AV8" s="347" t="s">
        <v>395</v>
      </c>
      <c r="AW8" s="347" t="s">
        <v>276</v>
      </c>
      <c r="AX8" s="347" t="s">
        <v>4</v>
      </c>
      <c r="AY8" s="349" t="s">
        <v>566</v>
      </c>
      <c r="AZ8" s="349" t="s">
        <v>128</v>
      </c>
      <c r="BA8" s="350" t="s">
        <v>143</v>
      </c>
      <c r="BB8" s="351" t="s">
        <v>138</v>
      </c>
      <c r="BC8" s="350" t="s">
        <v>144</v>
      </c>
    </row>
    <row r="9" spans="1:55" ht="12.7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6"/>
      <c r="Q9" s="86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32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96"/>
      <c r="AV9" s="96"/>
      <c r="AW9" s="96"/>
      <c r="AX9" s="96"/>
      <c r="AY9" s="96"/>
      <c r="AZ9" s="200"/>
      <c r="BA9" s="166"/>
      <c r="BB9" s="10"/>
      <c r="BC9" s="7"/>
    </row>
    <row r="10" spans="1:55" s="44" customFormat="1" ht="12.75">
      <c r="A10" s="9" t="s">
        <v>267</v>
      </c>
      <c r="B10" s="9">
        <f>SUM(B12:B30)</f>
        <v>12937</v>
      </c>
      <c r="C10" s="9">
        <f aca="true" t="shared" si="0" ref="C10:Q10">SUM(C12:C30)</f>
        <v>7038</v>
      </c>
      <c r="D10" s="9">
        <f t="shared" si="0"/>
        <v>4097</v>
      </c>
      <c r="E10" s="9">
        <f t="shared" si="0"/>
        <v>2419</v>
      </c>
      <c r="F10" s="9">
        <f t="shared" si="0"/>
        <v>2110</v>
      </c>
      <c r="G10" s="9">
        <f t="shared" si="0"/>
        <v>1039</v>
      </c>
      <c r="H10" s="9">
        <f t="shared" si="0"/>
        <v>1970</v>
      </c>
      <c r="I10" s="9">
        <f t="shared" si="0"/>
        <v>1022</v>
      </c>
      <c r="J10" s="9">
        <f t="shared" si="0"/>
        <v>6769</v>
      </c>
      <c r="K10" s="9">
        <f t="shared" si="0"/>
        <v>3746</v>
      </c>
      <c r="L10" s="9">
        <f t="shared" si="0"/>
        <v>1242</v>
      </c>
      <c r="M10" s="9">
        <f t="shared" si="0"/>
        <v>414</v>
      </c>
      <c r="N10" s="9">
        <f t="shared" si="0"/>
        <v>1821</v>
      </c>
      <c r="O10" s="9">
        <f t="shared" si="0"/>
        <v>828</v>
      </c>
      <c r="P10" s="9">
        <f t="shared" si="0"/>
        <v>30946</v>
      </c>
      <c r="Q10" s="9">
        <f t="shared" si="0"/>
        <v>16506</v>
      </c>
      <c r="R10" s="9" t="s">
        <v>267</v>
      </c>
      <c r="S10" s="9">
        <f>SUM(S12:S30)</f>
        <v>465</v>
      </c>
      <c r="T10" s="9">
        <f aca="true" t="shared" si="1" ref="T10:BC10">SUM(T12:T30)</f>
        <v>234</v>
      </c>
      <c r="U10" s="9">
        <f t="shared" si="1"/>
        <v>91</v>
      </c>
      <c r="V10" s="9">
        <f t="shared" si="1"/>
        <v>41</v>
      </c>
      <c r="W10" s="9">
        <f t="shared" si="1"/>
        <v>41</v>
      </c>
      <c r="X10" s="9">
        <f t="shared" si="1"/>
        <v>22</v>
      </c>
      <c r="Y10" s="9">
        <f t="shared" si="1"/>
        <v>59</v>
      </c>
      <c r="Z10" s="9">
        <f t="shared" si="1"/>
        <v>27</v>
      </c>
      <c r="AA10" s="9">
        <f t="shared" si="1"/>
        <v>1320</v>
      </c>
      <c r="AB10" s="9">
        <f t="shared" si="1"/>
        <v>709</v>
      </c>
      <c r="AC10" s="9">
        <f t="shared" si="1"/>
        <v>264</v>
      </c>
      <c r="AD10" s="9">
        <f t="shared" si="1"/>
        <v>65</v>
      </c>
      <c r="AE10" s="9">
        <f t="shared" si="1"/>
        <v>476</v>
      </c>
      <c r="AF10" s="9">
        <f t="shared" si="1"/>
        <v>200</v>
      </c>
      <c r="AG10" s="9">
        <f t="shared" si="1"/>
        <v>2716</v>
      </c>
      <c r="AH10" s="9">
        <f t="shared" si="1"/>
        <v>1298</v>
      </c>
      <c r="AI10" s="326" t="s">
        <v>267</v>
      </c>
      <c r="AJ10" s="9">
        <f t="shared" si="1"/>
        <v>301</v>
      </c>
      <c r="AK10" s="9">
        <f t="shared" si="1"/>
        <v>138</v>
      </c>
      <c r="AL10" s="9">
        <f t="shared" si="1"/>
        <v>64</v>
      </c>
      <c r="AM10" s="9">
        <f t="shared" si="1"/>
        <v>64</v>
      </c>
      <c r="AN10" s="9">
        <f t="shared" si="1"/>
        <v>204</v>
      </c>
      <c r="AO10" s="9">
        <f t="shared" si="1"/>
        <v>60</v>
      </c>
      <c r="AP10" s="9">
        <f t="shared" si="1"/>
        <v>84</v>
      </c>
      <c r="AQ10" s="9">
        <f t="shared" si="1"/>
        <v>915</v>
      </c>
      <c r="AR10" s="9">
        <f t="shared" si="1"/>
        <v>888</v>
      </c>
      <c r="AS10" s="9">
        <f>SUM(AS12:AS30)</f>
        <v>86</v>
      </c>
      <c r="AT10" s="9">
        <f>SUM(AT12:AT30)</f>
        <v>974</v>
      </c>
      <c r="AU10" s="9">
        <f t="shared" si="1"/>
        <v>0</v>
      </c>
      <c r="AV10" s="9">
        <f t="shared" si="1"/>
        <v>0</v>
      </c>
      <c r="AW10" s="9">
        <f t="shared" si="1"/>
        <v>0</v>
      </c>
      <c r="AX10" s="9">
        <f t="shared" si="1"/>
        <v>0</v>
      </c>
      <c r="AY10" s="9">
        <f t="shared" si="1"/>
        <v>2649</v>
      </c>
      <c r="AZ10" s="9">
        <f t="shared" si="1"/>
        <v>491</v>
      </c>
      <c r="BA10" s="9">
        <f t="shared" si="1"/>
        <v>206</v>
      </c>
      <c r="BB10" s="9">
        <f t="shared" si="1"/>
        <v>200</v>
      </c>
      <c r="BC10" s="9">
        <f t="shared" si="1"/>
        <v>6</v>
      </c>
    </row>
    <row r="11" spans="1:55" ht="12.7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6"/>
      <c r="Q11" s="86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32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96"/>
      <c r="AV11" s="96"/>
      <c r="AW11" s="96"/>
      <c r="AX11" s="96"/>
      <c r="AY11" s="96"/>
      <c r="AZ11" s="96"/>
      <c r="BA11" s="85"/>
      <c r="BB11" s="10"/>
      <c r="BC11" s="10"/>
    </row>
    <row r="12" spans="1:55" ht="15" customHeight="1">
      <c r="A12" s="85" t="s">
        <v>84</v>
      </c>
      <c r="B12" s="85">
        <v>410</v>
      </c>
      <c r="C12" s="85">
        <v>217</v>
      </c>
      <c r="D12" s="85">
        <v>87</v>
      </c>
      <c r="E12" s="85">
        <v>52</v>
      </c>
      <c r="F12" s="85">
        <v>0</v>
      </c>
      <c r="G12" s="85">
        <v>0</v>
      </c>
      <c r="H12" s="85">
        <v>68</v>
      </c>
      <c r="I12" s="85">
        <v>20</v>
      </c>
      <c r="J12" s="85">
        <v>153</v>
      </c>
      <c r="K12" s="85">
        <v>77</v>
      </c>
      <c r="L12" s="85">
        <v>0</v>
      </c>
      <c r="M12" s="85">
        <v>0</v>
      </c>
      <c r="N12" s="85">
        <v>28</v>
      </c>
      <c r="O12" s="85">
        <v>10</v>
      </c>
      <c r="P12" s="86">
        <f aca="true" t="shared" si="2" ref="P12:Q14">B12+D12+F12+H12+J12+L12+N12</f>
        <v>746</v>
      </c>
      <c r="Q12" s="86">
        <f t="shared" si="2"/>
        <v>376</v>
      </c>
      <c r="R12" s="325" t="s">
        <v>0</v>
      </c>
      <c r="S12" s="85">
        <v>4</v>
      </c>
      <c r="T12" s="85">
        <v>2</v>
      </c>
      <c r="U12" s="85">
        <v>4</v>
      </c>
      <c r="V12" s="85">
        <v>4</v>
      </c>
      <c r="W12" s="85">
        <v>0</v>
      </c>
      <c r="X12" s="85">
        <v>0</v>
      </c>
      <c r="Y12" s="85">
        <v>2</v>
      </c>
      <c r="Z12" s="85">
        <v>0</v>
      </c>
      <c r="AA12" s="85">
        <v>36</v>
      </c>
      <c r="AB12" s="85">
        <v>13</v>
      </c>
      <c r="AC12" s="85">
        <v>0</v>
      </c>
      <c r="AD12" s="85">
        <v>0</v>
      </c>
      <c r="AE12" s="85">
        <v>13</v>
      </c>
      <c r="AF12" s="85">
        <v>4</v>
      </c>
      <c r="AG12" s="9">
        <f aca="true" t="shared" si="3" ref="AG12:AH14">S12+U12+W12+Y12+AA12+AC12+AE12</f>
        <v>59</v>
      </c>
      <c r="AH12" s="9">
        <f t="shared" si="3"/>
        <v>23</v>
      </c>
      <c r="AI12" s="325" t="s">
        <v>0</v>
      </c>
      <c r="AJ12" s="85">
        <v>8</v>
      </c>
      <c r="AK12" s="85">
        <v>4</v>
      </c>
      <c r="AL12" s="85">
        <v>0</v>
      </c>
      <c r="AM12" s="85">
        <v>3</v>
      </c>
      <c r="AN12" s="85">
        <v>4</v>
      </c>
      <c r="AO12" s="85">
        <v>0</v>
      </c>
      <c r="AP12" s="85">
        <v>2</v>
      </c>
      <c r="AQ12" s="85">
        <v>21</v>
      </c>
      <c r="AR12" s="85">
        <v>21</v>
      </c>
      <c r="AS12" s="85">
        <v>3</v>
      </c>
      <c r="AT12" s="85">
        <v>24</v>
      </c>
      <c r="AU12" s="96"/>
      <c r="AV12" s="96"/>
      <c r="AW12" s="96"/>
      <c r="AX12" s="96"/>
      <c r="AY12" s="96">
        <v>49</v>
      </c>
      <c r="AZ12" s="85">
        <v>6</v>
      </c>
      <c r="BA12" s="85">
        <f>+BB12+BC12</f>
        <v>4</v>
      </c>
      <c r="BB12" s="85">
        <v>4</v>
      </c>
      <c r="BC12" s="10"/>
    </row>
    <row r="13" spans="1:55" ht="15" customHeight="1">
      <c r="A13" s="85" t="s">
        <v>85</v>
      </c>
      <c r="B13" s="85">
        <v>966</v>
      </c>
      <c r="C13" s="85">
        <v>541</v>
      </c>
      <c r="D13" s="85">
        <v>258</v>
      </c>
      <c r="E13" s="85">
        <v>165</v>
      </c>
      <c r="F13" s="85">
        <v>75</v>
      </c>
      <c r="G13" s="85">
        <v>30</v>
      </c>
      <c r="H13" s="85">
        <v>305</v>
      </c>
      <c r="I13" s="85">
        <v>162</v>
      </c>
      <c r="J13" s="85">
        <v>508</v>
      </c>
      <c r="K13" s="85">
        <v>293</v>
      </c>
      <c r="L13" s="85">
        <v>37</v>
      </c>
      <c r="M13" s="85">
        <v>11</v>
      </c>
      <c r="N13" s="85">
        <v>84</v>
      </c>
      <c r="O13" s="85">
        <v>36</v>
      </c>
      <c r="P13" s="86">
        <f t="shared" si="2"/>
        <v>2233</v>
      </c>
      <c r="Q13" s="86">
        <f t="shared" si="2"/>
        <v>1238</v>
      </c>
      <c r="R13" s="325" t="s">
        <v>1</v>
      </c>
      <c r="S13" s="85">
        <v>23</v>
      </c>
      <c r="T13" s="85">
        <v>8</v>
      </c>
      <c r="U13" s="85">
        <v>2</v>
      </c>
      <c r="V13" s="85">
        <v>0</v>
      </c>
      <c r="W13" s="85">
        <v>0</v>
      </c>
      <c r="X13" s="85">
        <v>0</v>
      </c>
      <c r="Y13" s="85">
        <v>10</v>
      </c>
      <c r="Z13" s="85">
        <v>5</v>
      </c>
      <c r="AA13" s="85">
        <v>73</v>
      </c>
      <c r="AB13" s="85">
        <v>40</v>
      </c>
      <c r="AC13" s="85">
        <v>6</v>
      </c>
      <c r="AD13" s="85">
        <v>1</v>
      </c>
      <c r="AE13" s="85">
        <v>27</v>
      </c>
      <c r="AF13" s="85">
        <v>10</v>
      </c>
      <c r="AG13" s="9">
        <f t="shared" si="3"/>
        <v>141</v>
      </c>
      <c r="AH13" s="9">
        <f t="shared" si="3"/>
        <v>64</v>
      </c>
      <c r="AI13" s="325" t="s">
        <v>1</v>
      </c>
      <c r="AJ13" s="85">
        <v>26</v>
      </c>
      <c r="AK13" s="85">
        <v>12</v>
      </c>
      <c r="AL13" s="85">
        <v>4</v>
      </c>
      <c r="AM13" s="85">
        <v>8</v>
      </c>
      <c r="AN13" s="85">
        <v>18</v>
      </c>
      <c r="AO13" s="85">
        <v>5</v>
      </c>
      <c r="AP13" s="85">
        <v>6</v>
      </c>
      <c r="AQ13" s="85">
        <v>79</v>
      </c>
      <c r="AR13" s="85">
        <v>76</v>
      </c>
      <c r="AS13" s="85">
        <v>3</v>
      </c>
      <c r="AT13" s="85">
        <v>79</v>
      </c>
      <c r="AU13" s="96"/>
      <c r="AV13" s="96"/>
      <c r="AW13" s="96"/>
      <c r="AX13" s="96"/>
      <c r="AY13" s="96">
        <v>168</v>
      </c>
      <c r="AZ13" s="85">
        <v>15</v>
      </c>
      <c r="BA13" s="85">
        <f aca="true" t="shared" si="4" ref="BA13:BA29">+BB13+BC13</f>
        <v>25</v>
      </c>
      <c r="BB13" s="85">
        <v>21</v>
      </c>
      <c r="BC13" s="10">
        <v>4</v>
      </c>
    </row>
    <row r="14" spans="1:55" ht="15" customHeight="1">
      <c r="A14" s="85" t="s">
        <v>434</v>
      </c>
      <c r="B14" s="85">
        <v>339</v>
      </c>
      <c r="C14" s="85">
        <v>195</v>
      </c>
      <c r="D14" s="85">
        <v>150</v>
      </c>
      <c r="E14" s="85">
        <v>92</v>
      </c>
      <c r="F14" s="85">
        <v>0</v>
      </c>
      <c r="G14" s="85">
        <v>0</v>
      </c>
      <c r="H14" s="85">
        <v>29</v>
      </c>
      <c r="I14" s="85">
        <v>15</v>
      </c>
      <c r="J14" s="85">
        <v>171</v>
      </c>
      <c r="K14" s="85">
        <v>98</v>
      </c>
      <c r="L14" s="85">
        <v>0</v>
      </c>
      <c r="M14" s="85">
        <v>0</v>
      </c>
      <c r="N14" s="85">
        <v>12</v>
      </c>
      <c r="O14" s="85">
        <v>3</v>
      </c>
      <c r="P14" s="86">
        <f t="shared" si="2"/>
        <v>701</v>
      </c>
      <c r="Q14" s="86">
        <f t="shared" si="2"/>
        <v>403</v>
      </c>
      <c r="R14" s="85" t="s">
        <v>434</v>
      </c>
      <c r="S14" s="85">
        <v>19</v>
      </c>
      <c r="T14" s="85">
        <v>10</v>
      </c>
      <c r="U14" s="85">
        <v>13</v>
      </c>
      <c r="V14" s="85">
        <v>6</v>
      </c>
      <c r="W14" s="85">
        <v>0</v>
      </c>
      <c r="X14" s="85">
        <v>0</v>
      </c>
      <c r="Y14" s="85">
        <v>1</v>
      </c>
      <c r="Z14" s="85">
        <v>1</v>
      </c>
      <c r="AA14" s="85">
        <v>32</v>
      </c>
      <c r="AB14" s="85">
        <v>16</v>
      </c>
      <c r="AC14" s="85">
        <v>0</v>
      </c>
      <c r="AD14" s="85">
        <v>0</v>
      </c>
      <c r="AE14" s="85">
        <v>4</v>
      </c>
      <c r="AF14" s="85">
        <v>2</v>
      </c>
      <c r="AG14" s="9">
        <f t="shared" si="3"/>
        <v>69</v>
      </c>
      <c r="AH14" s="9">
        <f t="shared" si="3"/>
        <v>35</v>
      </c>
      <c r="AI14" s="325" t="s">
        <v>434</v>
      </c>
      <c r="AJ14" s="85">
        <v>6</v>
      </c>
      <c r="AK14" s="85">
        <v>2</v>
      </c>
      <c r="AL14" s="85">
        <v>0</v>
      </c>
      <c r="AM14" s="85">
        <v>1</v>
      </c>
      <c r="AN14" s="85">
        <v>3</v>
      </c>
      <c r="AO14" s="85">
        <v>0</v>
      </c>
      <c r="AP14" s="85">
        <v>1</v>
      </c>
      <c r="AQ14" s="85">
        <v>13</v>
      </c>
      <c r="AR14" s="85">
        <v>17</v>
      </c>
      <c r="AS14" s="85">
        <v>2</v>
      </c>
      <c r="AT14" s="85">
        <v>19</v>
      </c>
      <c r="AU14" s="96"/>
      <c r="AV14" s="96"/>
      <c r="AW14" s="96"/>
      <c r="AX14" s="96"/>
      <c r="AY14" s="96">
        <v>27</v>
      </c>
      <c r="AZ14" s="85">
        <v>2</v>
      </c>
      <c r="BA14" s="85">
        <f t="shared" si="4"/>
        <v>5</v>
      </c>
      <c r="BB14" s="85">
        <v>5</v>
      </c>
      <c r="BC14" s="10"/>
    </row>
    <row r="15" spans="1:55" ht="15" customHeight="1">
      <c r="A15" s="85" t="s">
        <v>87</v>
      </c>
      <c r="B15" s="85">
        <v>55</v>
      </c>
      <c r="C15" s="85">
        <v>29</v>
      </c>
      <c r="D15" s="85">
        <v>0</v>
      </c>
      <c r="E15" s="85">
        <v>0</v>
      </c>
      <c r="F15" s="85">
        <v>0</v>
      </c>
      <c r="G15" s="85">
        <v>0</v>
      </c>
      <c r="H15" s="85">
        <v>28</v>
      </c>
      <c r="I15" s="85">
        <v>13</v>
      </c>
      <c r="J15" s="85">
        <v>13</v>
      </c>
      <c r="K15" s="85">
        <v>7</v>
      </c>
      <c r="L15" s="85">
        <v>0</v>
      </c>
      <c r="M15" s="85">
        <v>0</v>
      </c>
      <c r="N15" s="85">
        <v>5</v>
      </c>
      <c r="O15" s="85">
        <v>3</v>
      </c>
      <c r="P15" s="86">
        <f aca="true" t="shared" si="5" ref="P15:P30">B15+D15+F15+H15+J15+L15+N15</f>
        <v>101</v>
      </c>
      <c r="Q15" s="86">
        <f aca="true" t="shared" si="6" ref="Q15:Q30">C15+E15+G15+I15+K15+M15+O15</f>
        <v>52</v>
      </c>
      <c r="R15" s="85" t="s">
        <v>87</v>
      </c>
      <c r="S15" s="85">
        <v>1</v>
      </c>
      <c r="T15" s="85">
        <v>0</v>
      </c>
      <c r="U15" s="85">
        <v>0</v>
      </c>
      <c r="V15" s="85">
        <v>0</v>
      </c>
      <c r="W15" s="85">
        <v>0</v>
      </c>
      <c r="X15" s="85">
        <v>0</v>
      </c>
      <c r="Y15" s="85">
        <v>0</v>
      </c>
      <c r="Z15" s="85">
        <v>0</v>
      </c>
      <c r="AA15" s="85">
        <v>0</v>
      </c>
      <c r="AB15" s="85">
        <v>0</v>
      </c>
      <c r="AC15" s="85">
        <v>0</v>
      </c>
      <c r="AD15" s="85">
        <v>0</v>
      </c>
      <c r="AE15" s="85">
        <v>4</v>
      </c>
      <c r="AF15" s="85">
        <v>2</v>
      </c>
      <c r="AG15" s="9">
        <f aca="true" t="shared" si="7" ref="AG15:AG30">S15+U15+W15+Y15+AA15+AC15+AE15</f>
        <v>5</v>
      </c>
      <c r="AH15" s="9">
        <f aca="true" t="shared" si="8" ref="AH15:AH30">T15+V15+X15+Z15+AB15+AD15+AF15</f>
        <v>2</v>
      </c>
      <c r="AI15" s="325" t="s">
        <v>87</v>
      </c>
      <c r="AJ15" s="85">
        <v>1</v>
      </c>
      <c r="AK15" s="85">
        <v>0</v>
      </c>
      <c r="AL15" s="85">
        <v>0</v>
      </c>
      <c r="AM15" s="85">
        <v>1</v>
      </c>
      <c r="AN15" s="85">
        <v>1</v>
      </c>
      <c r="AO15" s="85">
        <v>0</v>
      </c>
      <c r="AP15" s="85">
        <v>1</v>
      </c>
      <c r="AQ15" s="85">
        <v>4</v>
      </c>
      <c r="AR15" s="85">
        <v>3</v>
      </c>
      <c r="AS15" s="85">
        <v>3</v>
      </c>
      <c r="AT15" s="85">
        <v>6</v>
      </c>
      <c r="AU15" s="96"/>
      <c r="AV15" s="96"/>
      <c r="AW15" s="96"/>
      <c r="AX15" s="96"/>
      <c r="AY15" s="96">
        <v>10</v>
      </c>
      <c r="AZ15" s="85">
        <v>2</v>
      </c>
      <c r="BA15" s="85">
        <f t="shared" si="4"/>
        <v>1</v>
      </c>
      <c r="BB15" s="85">
        <v>1</v>
      </c>
      <c r="BC15" s="10"/>
    </row>
    <row r="16" spans="1:55" ht="15" customHeight="1">
      <c r="A16" s="85" t="s">
        <v>436</v>
      </c>
      <c r="B16" s="85">
        <v>53</v>
      </c>
      <c r="C16" s="85">
        <v>27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6">
        <f t="shared" si="5"/>
        <v>53</v>
      </c>
      <c r="Q16" s="86">
        <f t="shared" si="6"/>
        <v>27</v>
      </c>
      <c r="R16" s="85" t="s">
        <v>436</v>
      </c>
      <c r="S16" s="85">
        <v>0</v>
      </c>
      <c r="T16" s="85">
        <v>0</v>
      </c>
      <c r="U16" s="85">
        <v>0</v>
      </c>
      <c r="V16" s="85">
        <v>0</v>
      </c>
      <c r="W16" s="85">
        <v>0</v>
      </c>
      <c r="X16" s="85">
        <v>0</v>
      </c>
      <c r="Y16" s="85">
        <v>0</v>
      </c>
      <c r="Z16" s="85">
        <v>0</v>
      </c>
      <c r="AA16" s="85">
        <v>0</v>
      </c>
      <c r="AB16" s="85">
        <v>0</v>
      </c>
      <c r="AC16" s="85">
        <v>0</v>
      </c>
      <c r="AD16" s="85">
        <v>0</v>
      </c>
      <c r="AE16" s="85">
        <v>0</v>
      </c>
      <c r="AF16" s="85">
        <v>0</v>
      </c>
      <c r="AG16" s="9">
        <f t="shared" si="7"/>
        <v>0</v>
      </c>
      <c r="AH16" s="9">
        <f t="shared" si="8"/>
        <v>0</v>
      </c>
      <c r="AI16" s="325" t="s">
        <v>436</v>
      </c>
      <c r="AJ16" s="85">
        <v>2</v>
      </c>
      <c r="AK16" s="85">
        <v>0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2</v>
      </c>
      <c r="AR16" s="85">
        <v>0</v>
      </c>
      <c r="AS16" s="85">
        <v>2</v>
      </c>
      <c r="AT16" s="85">
        <v>2</v>
      </c>
      <c r="AU16" s="96"/>
      <c r="AV16" s="96"/>
      <c r="AW16" s="96"/>
      <c r="AX16" s="96"/>
      <c r="AY16" s="96">
        <v>8</v>
      </c>
      <c r="AZ16" s="85">
        <v>1</v>
      </c>
      <c r="BA16" s="85">
        <f t="shared" si="4"/>
        <v>1</v>
      </c>
      <c r="BB16" s="85">
        <v>1</v>
      </c>
      <c r="BC16" s="10"/>
    </row>
    <row r="17" spans="1:55" ht="15" customHeight="1">
      <c r="A17" s="85" t="s">
        <v>89</v>
      </c>
      <c r="B17" s="85">
        <v>1717</v>
      </c>
      <c r="C17" s="85">
        <v>941</v>
      </c>
      <c r="D17" s="85">
        <v>614</v>
      </c>
      <c r="E17" s="85">
        <v>368</v>
      </c>
      <c r="F17" s="85">
        <v>259</v>
      </c>
      <c r="G17" s="85">
        <v>133</v>
      </c>
      <c r="H17" s="85">
        <v>121</v>
      </c>
      <c r="I17" s="85">
        <v>69</v>
      </c>
      <c r="J17" s="85">
        <v>1155</v>
      </c>
      <c r="K17" s="85">
        <v>615</v>
      </c>
      <c r="L17" s="85">
        <v>80</v>
      </c>
      <c r="M17" s="85">
        <v>15</v>
      </c>
      <c r="N17" s="85">
        <v>118</v>
      </c>
      <c r="O17" s="85">
        <v>55</v>
      </c>
      <c r="P17" s="86">
        <f t="shared" si="5"/>
        <v>4064</v>
      </c>
      <c r="Q17" s="86">
        <f t="shared" si="6"/>
        <v>2196</v>
      </c>
      <c r="R17" s="85" t="s">
        <v>89</v>
      </c>
      <c r="S17" s="85">
        <v>36</v>
      </c>
      <c r="T17" s="85">
        <v>22</v>
      </c>
      <c r="U17" s="85">
        <v>8</v>
      </c>
      <c r="V17" s="85">
        <v>2</v>
      </c>
      <c r="W17" s="85">
        <v>2</v>
      </c>
      <c r="X17" s="85">
        <v>2</v>
      </c>
      <c r="Y17" s="85">
        <v>4</v>
      </c>
      <c r="Z17" s="85">
        <v>1</v>
      </c>
      <c r="AA17" s="85">
        <v>158</v>
      </c>
      <c r="AB17" s="85">
        <v>84</v>
      </c>
      <c r="AC17" s="85">
        <v>17</v>
      </c>
      <c r="AD17" s="85">
        <v>1</v>
      </c>
      <c r="AE17" s="85">
        <v>19</v>
      </c>
      <c r="AF17" s="85">
        <v>6</v>
      </c>
      <c r="AG17" s="9">
        <f t="shared" si="7"/>
        <v>244</v>
      </c>
      <c r="AH17" s="9">
        <f t="shared" si="8"/>
        <v>118</v>
      </c>
      <c r="AI17" s="325" t="s">
        <v>89</v>
      </c>
      <c r="AJ17" s="85">
        <v>40</v>
      </c>
      <c r="AK17" s="85">
        <v>20</v>
      </c>
      <c r="AL17" s="85">
        <v>8</v>
      </c>
      <c r="AM17" s="85">
        <v>4</v>
      </c>
      <c r="AN17" s="85">
        <v>29</v>
      </c>
      <c r="AO17" s="85">
        <v>7</v>
      </c>
      <c r="AP17" s="85">
        <v>10</v>
      </c>
      <c r="AQ17" s="85">
        <v>118</v>
      </c>
      <c r="AR17" s="85">
        <v>88</v>
      </c>
      <c r="AS17" s="85">
        <v>36</v>
      </c>
      <c r="AT17" s="85">
        <v>124</v>
      </c>
      <c r="AU17" s="96"/>
      <c r="AV17" s="96"/>
      <c r="AW17" s="96"/>
      <c r="AX17" s="96"/>
      <c r="AY17" s="96">
        <v>336</v>
      </c>
      <c r="AZ17" s="85">
        <v>58</v>
      </c>
      <c r="BA17" s="85">
        <f t="shared" si="4"/>
        <v>30</v>
      </c>
      <c r="BB17" s="85">
        <v>30</v>
      </c>
      <c r="BC17" s="10"/>
    </row>
    <row r="18" spans="1:55" ht="15" customHeight="1">
      <c r="A18" s="85" t="s">
        <v>90</v>
      </c>
      <c r="B18" s="85">
        <v>756</v>
      </c>
      <c r="C18" s="85">
        <v>431</v>
      </c>
      <c r="D18" s="85">
        <v>285</v>
      </c>
      <c r="E18" s="85">
        <v>165</v>
      </c>
      <c r="F18" s="85">
        <v>125</v>
      </c>
      <c r="G18" s="85">
        <v>66</v>
      </c>
      <c r="H18" s="85">
        <v>115</v>
      </c>
      <c r="I18" s="85">
        <v>52</v>
      </c>
      <c r="J18" s="85">
        <v>409</v>
      </c>
      <c r="K18" s="85">
        <v>245</v>
      </c>
      <c r="L18" s="85">
        <v>38</v>
      </c>
      <c r="M18" s="85">
        <v>8</v>
      </c>
      <c r="N18" s="85">
        <v>110</v>
      </c>
      <c r="O18" s="85">
        <v>53</v>
      </c>
      <c r="P18" s="86">
        <f t="shared" si="5"/>
        <v>1838</v>
      </c>
      <c r="Q18" s="86">
        <f t="shared" si="6"/>
        <v>1020</v>
      </c>
      <c r="R18" s="85" t="s">
        <v>90</v>
      </c>
      <c r="S18" s="85">
        <v>20</v>
      </c>
      <c r="T18" s="85">
        <v>15</v>
      </c>
      <c r="U18" s="85">
        <v>4</v>
      </c>
      <c r="V18" s="85">
        <v>3</v>
      </c>
      <c r="W18" s="85">
        <v>2</v>
      </c>
      <c r="X18" s="85">
        <v>2</v>
      </c>
      <c r="Y18" s="85">
        <v>5</v>
      </c>
      <c r="Z18" s="85">
        <v>3</v>
      </c>
      <c r="AA18" s="85">
        <v>124</v>
      </c>
      <c r="AB18" s="85">
        <v>74</v>
      </c>
      <c r="AC18" s="85">
        <v>11</v>
      </c>
      <c r="AD18" s="85">
        <v>2</v>
      </c>
      <c r="AE18" s="85">
        <v>29</v>
      </c>
      <c r="AF18" s="85">
        <v>13</v>
      </c>
      <c r="AG18" s="9">
        <f t="shared" si="7"/>
        <v>195</v>
      </c>
      <c r="AH18" s="9">
        <f t="shared" si="8"/>
        <v>112</v>
      </c>
      <c r="AI18" s="325" t="s">
        <v>90</v>
      </c>
      <c r="AJ18" s="85">
        <v>19</v>
      </c>
      <c r="AK18" s="85">
        <v>9</v>
      </c>
      <c r="AL18" s="85">
        <v>4</v>
      </c>
      <c r="AM18" s="85">
        <v>5</v>
      </c>
      <c r="AN18" s="85">
        <v>16</v>
      </c>
      <c r="AO18" s="85">
        <v>2</v>
      </c>
      <c r="AP18" s="85">
        <v>7</v>
      </c>
      <c r="AQ18" s="85">
        <v>62</v>
      </c>
      <c r="AR18" s="85">
        <v>57</v>
      </c>
      <c r="AS18" s="85">
        <v>5</v>
      </c>
      <c r="AT18" s="85">
        <v>62</v>
      </c>
      <c r="AU18" s="96"/>
      <c r="AV18" s="96"/>
      <c r="AW18" s="96"/>
      <c r="AX18" s="96"/>
      <c r="AY18" s="96">
        <v>199</v>
      </c>
      <c r="AZ18" s="85">
        <v>31</v>
      </c>
      <c r="BA18" s="85">
        <f t="shared" si="4"/>
        <v>17</v>
      </c>
      <c r="BB18" s="85">
        <v>16</v>
      </c>
      <c r="BC18" s="10">
        <v>1</v>
      </c>
    </row>
    <row r="19" spans="1:55" ht="15" customHeight="1">
      <c r="A19" s="85" t="s">
        <v>380</v>
      </c>
      <c r="B19" s="85">
        <v>5263</v>
      </c>
      <c r="C19" s="85">
        <v>2920</v>
      </c>
      <c r="D19" s="85">
        <v>1652</v>
      </c>
      <c r="E19" s="85">
        <v>1004</v>
      </c>
      <c r="F19" s="85">
        <v>1489</v>
      </c>
      <c r="G19" s="85">
        <v>726</v>
      </c>
      <c r="H19" s="85">
        <v>602</v>
      </c>
      <c r="I19" s="85">
        <v>370</v>
      </c>
      <c r="J19" s="85">
        <v>2827</v>
      </c>
      <c r="K19" s="85">
        <v>1595</v>
      </c>
      <c r="L19" s="85">
        <v>993</v>
      </c>
      <c r="M19" s="85">
        <v>338</v>
      </c>
      <c r="N19" s="85">
        <v>1025</v>
      </c>
      <c r="O19" s="85">
        <v>468</v>
      </c>
      <c r="P19" s="86">
        <f t="shared" si="5"/>
        <v>13851</v>
      </c>
      <c r="Q19" s="86">
        <f t="shared" si="6"/>
        <v>7421</v>
      </c>
      <c r="R19" s="85" t="s">
        <v>380</v>
      </c>
      <c r="S19" s="85">
        <v>166</v>
      </c>
      <c r="T19" s="85">
        <v>84</v>
      </c>
      <c r="U19" s="85">
        <v>22</v>
      </c>
      <c r="V19" s="85">
        <v>10</v>
      </c>
      <c r="W19" s="85">
        <v>35</v>
      </c>
      <c r="X19" s="85">
        <v>17</v>
      </c>
      <c r="Y19" s="85">
        <v>5</v>
      </c>
      <c r="Z19" s="85">
        <v>1</v>
      </c>
      <c r="AA19" s="85">
        <v>537</v>
      </c>
      <c r="AB19" s="85">
        <v>296</v>
      </c>
      <c r="AC19" s="85">
        <v>200</v>
      </c>
      <c r="AD19" s="85">
        <v>54</v>
      </c>
      <c r="AE19" s="85">
        <v>265</v>
      </c>
      <c r="AF19" s="85">
        <v>113</v>
      </c>
      <c r="AG19" s="9">
        <f t="shared" si="7"/>
        <v>1230</v>
      </c>
      <c r="AH19" s="9">
        <f t="shared" si="8"/>
        <v>575</v>
      </c>
      <c r="AI19" s="325" t="s">
        <v>380</v>
      </c>
      <c r="AJ19" s="85">
        <v>131</v>
      </c>
      <c r="AK19" s="85">
        <v>60</v>
      </c>
      <c r="AL19" s="85">
        <v>42</v>
      </c>
      <c r="AM19" s="85">
        <v>23</v>
      </c>
      <c r="AN19" s="85">
        <v>93</v>
      </c>
      <c r="AO19" s="85">
        <v>40</v>
      </c>
      <c r="AP19" s="85">
        <v>39</v>
      </c>
      <c r="AQ19" s="85">
        <v>428</v>
      </c>
      <c r="AR19" s="85">
        <v>442</v>
      </c>
      <c r="AS19" s="85">
        <v>18</v>
      </c>
      <c r="AT19" s="85">
        <v>460</v>
      </c>
      <c r="AU19" s="96"/>
      <c r="AV19" s="96"/>
      <c r="AW19" s="96"/>
      <c r="AX19" s="96"/>
      <c r="AY19" s="96">
        <v>1380</v>
      </c>
      <c r="AZ19" s="85">
        <v>328</v>
      </c>
      <c r="BA19" s="85">
        <f t="shared" si="4"/>
        <v>86</v>
      </c>
      <c r="BB19" s="85">
        <v>85</v>
      </c>
      <c r="BC19" s="10">
        <v>1</v>
      </c>
    </row>
    <row r="20" spans="1:55" ht="15" customHeight="1">
      <c r="A20" s="85" t="s">
        <v>494</v>
      </c>
      <c r="B20" s="85">
        <v>151</v>
      </c>
      <c r="C20" s="85">
        <v>81</v>
      </c>
      <c r="D20" s="85">
        <v>67</v>
      </c>
      <c r="E20" s="85">
        <v>26</v>
      </c>
      <c r="F20" s="85">
        <v>0</v>
      </c>
      <c r="G20" s="85">
        <v>0</v>
      </c>
      <c r="H20" s="85">
        <v>0</v>
      </c>
      <c r="I20" s="85">
        <v>0</v>
      </c>
      <c r="J20" s="85">
        <v>53</v>
      </c>
      <c r="K20" s="85">
        <v>29</v>
      </c>
      <c r="L20" s="85">
        <v>1</v>
      </c>
      <c r="M20" s="85">
        <v>0</v>
      </c>
      <c r="N20" s="85">
        <v>13</v>
      </c>
      <c r="O20" s="85">
        <v>6</v>
      </c>
      <c r="P20" s="86">
        <f t="shared" si="5"/>
        <v>285</v>
      </c>
      <c r="Q20" s="86">
        <f t="shared" si="6"/>
        <v>142</v>
      </c>
      <c r="R20" s="85" t="s">
        <v>494</v>
      </c>
      <c r="S20" s="85">
        <v>10</v>
      </c>
      <c r="T20" s="85">
        <v>7</v>
      </c>
      <c r="U20" s="85">
        <v>3</v>
      </c>
      <c r="V20" s="85">
        <v>1</v>
      </c>
      <c r="W20" s="85">
        <v>0</v>
      </c>
      <c r="X20" s="85">
        <v>0</v>
      </c>
      <c r="Y20" s="85">
        <v>0</v>
      </c>
      <c r="Z20" s="85">
        <v>0</v>
      </c>
      <c r="AA20" s="85">
        <v>20</v>
      </c>
      <c r="AB20" s="85">
        <v>8</v>
      </c>
      <c r="AC20" s="85">
        <v>1</v>
      </c>
      <c r="AD20" s="85">
        <v>0</v>
      </c>
      <c r="AE20" s="85">
        <v>2</v>
      </c>
      <c r="AF20" s="85">
        <v>0</v>
      </c>
      <c r="AG20" s="9">
        <f t="shared" si="7"/>
        <v>36</v>
      </c>
      <c r="AH20" s="9">
        <f t="shared" si="8"/>
        <v>16</v>
      </c>
      <c r="AI20" s="325" t="s">
        <v>494</v>
      </c>
      <c r="AJ20" s="85">
        <v>5</v>
      </c>
      <c r="AK20" s="85">
        <v>3</v>
      </c>
      <c r="AL20" s="85">
        <v>0</v>
      </c>
      <c r="AM20" s="85">
        <v>0</v>
      </c>
      <c r="AN20" s="85">
        <v>3</v>
      </c>
      <c r="AO20" s="85">
        <v>1</v>
      </c>
      <c r="AP20" s="85">
        <v>1</v>
      </c>
      <c r="AQ20" s="85">
        <v>13</v>
      </c>
      <c r="AR20" s="85">
        <v>8</v>
      </c>
      <c r="AS20" s="85">
        <v>10</v>
      </c>
      <c r="AT20" s="85">
        <v>18</v>
      </c>
      <c r="AU20" s="96"/>
      <c r="AV20" s="96"/>
      <c r="AW20" s="96"/>
      <c r="AX20" s="96"/>
      <c r="AY20" s="96">
        <v>27</v>
      </c>
      <c r="AZ20" s="85">
        <v>1</v>
      </c>
      <c r="BA20" s="85">
        <f t="shared" si="4"/>
        <v>4</v>
      </c>
      <c r="BB20" s="85">
        <v>4</v>
      </c>
      <c r="BC20" s="10"/>
    </row>
    <row r="21" spans="1:55" ht="15" customHeight="1">
      <c r="A21" s="85" t="s">
        <v>93</v>
      </c>
      <c r="B21" s="85">
        <v>1329</v>
      </c>
      <c r="C21" s="85">
        <v>682</v>
      </c>
      <c r="D21" s="85">
        <v>441</v>
      </c>
      <c r="E21" s="85">
        <v>248</v>
      </c>
      <c r="F21" s="85">
        <v>126</v>
      </c>
      <c r="G21" s="85">
        <v>58</v>
      </c>
      <c r="H21" s="85">
        <v>210</v>
      </c>
      <c r="I21" s="85">
        <v>126</v>
      </c>
      <c r="J21" s="85">
        <v>670</v>
      </c>
      <c r="K21" s="85">
        <v>368</v>
      </c>
      <c r="L21" s="85">
        <v>74</v>
      </c>
      <c r="M21" s="85">
        <v>24</v>
      </c>
      <c r="N21" s="85">
        <v>224</v>
      </c>
      <c r="O21" s="85">
        <v>102</v>
      </c>
      <c r="P21" s="86">
        <f t="shared" si="5"/>
        <v>3074</v>
      </c>
      <c r="Q21" s="86">
        <f t="shared" si="6"/>
        <v>1608</v>
      </c>
      <c r="R21" s="85" t="s">
        <v>93</v>
      </c>
      <c r="S21" s="85">
        <v>130</v>
      </c>
      <c r="T21" s="85">
        <v>60</v>
      </c>
      <c r="U21" s="85">
        <v>23</v>
      </c>
      <c r="V21" s="85">
        <v>10</v>
      </c>
      <c r="W21" s="85">
        <v>2</v>
      </c>
      <c r="X21" s="85">
        <v>1</v>
      </c>
      <c r="Y21" s="85">
        <v>19</v>
      </c>
      <c r="Z21" s="85">
        <v>9</v>
      </c>
      <c r="AA21" s="85">
        <v>125</v>
      </c>
      <c r="AB21" s="85">
        <v>72</v>
      </c>
      <c r="AC21" s="85">
        <v>23</v>
      </c>
      <c r="AD21" s="85">
        <v>4</v>
      </c>
      <c r="AE21" s="85">
        <v>58</v>
      </c>
      <c r="AF21" s="85">
        <v>24</v>
      </c>
      <c r="AG21" s="9">
        <f t="shared" si="7"/>
        <v>380</v>
      </c>
      <c r="AH21" s="9">
        <f t="shared" si="8"/>
        <v>180</v>
      </c>
      <c r="AI21" s="325" t="s">
        <v>93</v>
      </c>
      <c r="AJ21" s="85">
        <v>27</v>
      </c>
      <c r="AK21" s="85">
        <v>13</v>
      </c>
      <c r="AL21" s="85">
        <v>4</v>
      </c>
      <c r="AM21" s="85">
        <v>6</v>
      </c>
      <c r="AN21" s="85">
        <v>17</v>
      </c>
      <c r="AO21" s="85">
        <v>4</v>
      </c>
      <c r="AP21" s="85">
        <v>8</v>
      </c>
      <c r="AQ21" s="85">
        <v>79</v>
      </c>
      <c r="AR21" s="85">
        <v>80</v>
      </c>
      <c r="AS21" s="85">
        <v>0</v>
      </c>
      <c r="AT21" s="85">
        <v>80</v>
      </c>
      <c r="AU21" s="96"/>
      <c r="AV21" s="96"/>
      <c r="AW21" s="96"/>
      <c r="AX21" s="96"/>
      <c r="AY21" s="96">
        <v>209</v>
      </c>
      <c r="AZ21" s="85">
        <v>24</v>
      </c>
      <c r="BA21" s="85">
        <f t="shared" si="4"/>
        <v>10</v>
      </c>
      <c r="BB21" s="85">
        <v>10</v>
      </c>
      <c r="BC21" s="10"/>
    </row>
    <row r="22" spans="1:55" ht="15" customHeight="1">
      <c r="A22" s="85" t="s">
        <v>495</v>
      </c>
      <c r="B22" s="85">
        <v>8</v>
      </c>
      <c r="C22" s="85">
        <v>2</v>
      </c>
      <c r="D22" s="85">
        <v>14</v>
      </c>
      <c r="E22" s="85">
        <v>5</v>
      </c>
      <c r="F22" s="85">
        <v>0</v>
      </c>
      <c r="G22" s="85">
        <v>0</v>
      </c>
      <c r="H22" s="85">
        <v>0</v>
      </c>
      <c r="I22" s="85">
        <v>0</v>
      </c>
      <c r="J22" s="85">
        <v>19</v>
      </c>
      <c r="K22" s="85">
        <v>8</v>
      </c>
      <c r="L22" s="85">
        <v>0</v>
      </c>
      <c r="M22" s="85">
        <v>0</v>
      </c>
      <c r="N22" s="85">
        <v>0</v>
      </c>
      <c r="O22" s="85">
        <v>0</v>
      </c>
      <c r="P22" s="86">
        <f t="shared" si="5"/>
        <v>41</v>
      </c>
      <c r="Q22" s="86">
        <f t="shared" si="6"/>
        <v>15</v>
      </c>
      <c r="R22" s="85" t="s">
        <v>495</v>
      </c>
      <c r="S22" s="85">
        <v>0</v>
      </c>
      <c r="T22" s="85">
        <v>0</v>
      </c>
      <c r="U22" s="85">
        <v>0</v>
      </c>
      <c r="V22" s="85">
        <v>0</v>
      </c>
      <c r="W22" s="85">
        <v>0</v>
      </c>
      <c r="X22" s="85">
        <v>0</v>
      </c>
      <c r="Y22" s="85">
        <v>0</v>
      </c>
      <c r="Z22" s="85">
        <v>0</v>
      </c>
      <c r="AA22" s="85">
        <v>4</v>
      </c>
      <c r="AB22" s="85">
        <v>3</v>
      </c>
      <c r="AC22" s="85">
        <v>0</v>
      </c>
      <c r="AD22" s="85">
        <v>0</v>
      </c>
      <c r="AE22" s="85">
        <v>0</v>
      </c>
      <c r="AF22" s="85">
        <v>0</v>
      </c>
      <c r="AG22" s="9">
        <f t="shared" si="7"/>
        <v>4</v>
      </c>
      <c r="AH22" s="9">
        <f t="shared" si="8"/>
        <v>3</v>
      </c>
      <c r="AI22" s="325" t="s">
        <v>495</v>
      </c>
      <c r="AJ22" s="85">
        <v>1</v>
      </c>
      <c r="AK22" s="85">
        <v>1</v>
      </c>
      <c r="AL22" s="85">
        <v>0</v>
      </c>
      <c r="AM22" s="85">
        <v>0</v>
      </c>
      <c r="AN22" s="85">
        <v>1</v>
      </c>
      <c r="AO22" s="85">
        <v>0</v>
      </c>
      <c r="AP22" s="85">
        <v>0</v>
      </c>
      <c r="AQ22" s="85">
        <v>3</v>
      </c>
      <c r="AR22" s="85">
        <v>3</v>
      </c>
      <c r="AS22" s="85">
        <v>0</v>
      </c>
      <c r="AT22" s="85">
        <v>3</v>
      </c>
      <c r="AU22" s="96"/>
      <c r="AV22" s="96"/>
      <c r="AW22" s="96"/>
      <c r="AX22" s="96"/>
      <c r="AY22" s="96">
        <v>4</v>
      </c>
      <c r="AZ22" s="85">
        <v>0</v>
      </c>
      <c r="BA22" s="85">
        <f t="shared" si="4"/>
        <v>1</v>
      </c>
      <c r="BB22" s="85">
        <v>1</v>
      </c>
      <c r="BC22" s="10"/>
    </row>
    <row r="23" spans="1:55" ht="15" customHeight="1">
      <c r="A23" s="85" t="s">
        <v>496</v>
      </c>
      <c r="B23" s="85">
        <v>357</v>
      </c>
      <c r="C23" s="85">
        <v>192</v>
      </c>
      <c r="D23" s="85">
        <v>67</v>
      </c>
      <c r="E23" s="85">
        <v>43</v>
      </c>
      <c r="F23" s="85">
        <v>0</v>
      </c>
      <c r="G23" s="85">
        <v>0</v>
      </c>
      <c r="H23" s="85">
        <v>81</v>
      </c>
      <c r="I23" s="85">
        <v>33</v>
      </c>
      <c r="J23" s="85">
        <v>160</v>
      </c>
      <c r="K23" s="85">
        <v>92</v>
      </c>
      <c r="L23" s="85">
        <v>0</v>
      </c>
      <c r="M23" s="85">
        <v>0</v>
      </c>
      <c r="N23" s="85">
        <v>36</v>
      </c>
      <c r="O23" s="85">
        <v>14</v>
      </c>
      <c r="P23" s="86">
        <f t="shared" si="5"/>
        <v>701</v>
      </c>
      <c r="Q23" s="86">
        <f t="shared" si="6"/>
        <v>374</v>
      </c>
      <c r="R23" s="85" t="s">
        <v>496</v>
      </c>
      <c r="S23" s="85">
        <v>5</v>
      </c>
      <c r="T23" s="85">
        <v>3</v>
      </c>
      <c r="U23" s="85">
        <v>1</v>
      </c>
      <c r="V23" s="85">
        <v>0</v>
      </c>
      <c r="W23" s="85">
        <v>0</v>
      </c>
      <c r="X23" s="85">
        <v>0</v>
      </c>
      <c r="Y23" s="85">
        <v>1</v>
      </c>
      <c r="Z23" s="85">
        <v>1</v>
      </c>
      <c r="AA23" s="85">
        <v>37</v>
      </c>
      <c r="AB23" s="85">
        <v>17</v>
      </c>
      <c r="AC23" s="85">
        <v>0</v>
      </c>
      <c r="AD23" s="85">
        <v>0</v>
      </c>
      <c r="AE23" s="85">
        <v>2</v>
      </c>
      <c r="AF23" s="85">
        <v>1</v>
      </c>
      <c r="AG23" s="9">
        <f t="shared" si="7"/>
        <v>46</v>
      </c>
      <c r="AH23" s="9">
        <f t="shared" si="8"/>
        <v>22</v>
      </c>
      <c r="AI23" s="325" t="s">
        <v>496</v>
      </c>
      <c r="AJ23" s="85">
        <v>9</v>
      </c>
      <c r="AK23" s="85">
        <v>2</v>
      </c>
      <c r="AL23" s="85">
        <v>0</v>
      </c>
      <c r="AM23" s="85">
        <v>3</v>
      </c>
      <c r="AN23" s="85">
        <v>4</v>
      </c>
      <c r="AO23" s="85">
        <v>0</v>
      </c>
      <c r="AP23" s="85">
        <v>3</v>
      </c>
      <c r="AQ23" s="85">
        <v>21</v>
      </c>
      <c r="AR23" s="85">
        <v>21</v>
      </c>
      <c r="AS23" s="85">
        <v>1</v>
      </c>
      <c r="AT23" s="85">
        <v>22</v>
      </c>
      <c r="AU23" s="96"/>
      <c r="AV23" s="96"/>
      <c r="AW23" s="96"/>
      <c r="AX23" s="96"/>
      <c r="AY23" s="96">
        <v>57</v>
      </c>
      <c r="AZ23" s="85">
        <v>5</v>
      </c>
      <c r="BA23" s="85">
        <f t="shared" si="4"/>
        <v>5</v>
      </c>
      <c r="BB23" s="85">
        <v>5</v>
      </c>
      <c r="BC23" s="10"/>
    </row>
    <row r="24" spans="1:55" ht="15" customHeight="1">
      <c r="A24" s="85" t="s">
        <v>96</v>
      </c>
      <c r="B24" s="85">
        <v>291</v>
      </c>
      <c r="C24" s="85">
        <v>145</v>
      </c>
      <c r="D24" s="85">
        <v>109</v>
      </c>
      <c r="E24" s="85">
        <v>56</v>
      </c>
      <c r="F24" s="85">
        <v>24</v>
      </c>
      <c r="G24" s="85">
        <v>18</v>
      </c>
      <c r="H24" s="85">
        <v>49</v>
      </c>
      <c r="I24" s="85">
        <v>20</v>
      </c>
      <c r="J24" s="85">
        <v>110</v>
      </c>
      <c r="K24" s="85">
        <v>58</v>
      </c>
      <c r="L24" s="85">
        <v>19</v>
      </c>
      <c r="M24" s="85">
        <v>18</v>
      </c>
      <c r="N24" s="85">
        <v>48</v>
      </c>
      <c r="O24" s="85">
        <v>30</v>
      </c>
      <c r="P24" s="86">
        <f t="shared" si="5"/>
        <v>650</v>
      </c>
      <c r="Q24" s="86">
        <f t="shared" si="6"/>
        <v>345</v>
      </c>
      <c r="R24" s="85" t="s">
        <v>96</v>
      </c>
      <c r="S24" s="85">
        <v>0</v>
      </c>
      <c r="T24" s="85">
        <v>0</v>
      </c>
      <c r="U24" s="85">
        <v>0</v>
      </c>
      <c r="V24" s="85">
        <v>0</v>
      </c>
      <c r="W24" s="85">
        <v>0</v>
      </c>
      <c r="X24" s="85">
        <v>0</v>
      </c>
      <c r="Y24" s="85">
        <v>0</v>
      </c>
      <c r="Z24" s="85">
        <v>0</v>
      </c>
      <c r="AA24" s="85">
        <v>25</v>
      </c>
      <c r="AB24" s="85">
        <v>13</v>
      </c>
      <c r="AC24" s="85">
        <v>5</v>
      </c>
      <c r="AD24" s="85">
        <v>3</v>
      </c>
      <c r="AE24" s="85">
        <v>4</v>
      </c>
      <c r="AF24" s="85">
        <v>3</v>
      </c>
      <c r="AG24" s="9">
        <f t="shared" si="7"/>
        <v>34</v>
      </c>
      <c r="AH24" s="9">
        <f t="shared" si="8"/>
        <v>19</v>
      </c>
      <c r="AI24" s="325" t="s">
        <v>96</v>
      </c>
      <c r="AJ24" s="85">
        <v>5</v>
      </c>
      <c r="AK24" s="85">
        <v>2</v>
      </c>
      <c r="AL24" s="85">
        <v>1</v>
      </c>
      <c r="AM24" s="85">
        <v>1</v>
      </c>
      <c r="AN24" s="85">
        <v>2</v>
      </c>
      <c r="AO24" s="85">
        <v>1</v>
      </c>
      <c r="AP24" s="85">
        <v>1</v>
      </c>
      <c r="AQ24" s="85">
        <v>13</v>
      </c>
      <c r="AR24" s="85">
        <v>13</v>
      </c>
      <c r="AS24" s="85">
        <v>0</v>
      </c>
      <c r="AT24" s="85">
        <v>13</v>
      </c>
      <c r="AU24" s="96"/>
      <c r="AV24" s="96"/>
      <c r="AW24" s="96"/>
      <c r="AX24" s="96"/>
      <c r="AY24" s="96">
        <v>29</v>
      </c>
      <c r="AZ24" s="85">
        <v>2</v>
      </c>
      <c r="BA24" s="85">
        <f t="shared" si="4"/>
        <v>2</v>
      </c>
      <c r="BB24" s="85">
        <v>2</v>
      </c>
      <c r="BC24" s="10"/>
    </row>
    <row r="25" spans="1:55" ht="15" customHeight="1">
      <c r="A25" s="85" t="s">
        <v>97</v>
      </c>
      <c r="B25" s="85">
        <v>357</v>
      </c>
      <c r="C25" s="85">
        <v>186</v>
      </c>
      <c r="D25" s="85">
        <v>101</v>
      </c>
      <c r="E25" s="85">
        <v>52</v>
      </c>
      <c r="F25" s="85">
        <v>0</v>
      </c>
      <c r="G25" s="85">
        <v>0</v>
      </c>
      <c r="H25" s="85">
        <v>109</v>
      </c>
      <c r="I25" s="85">
        <v>45</v>
      </c>
      <c r="J25" s="85">
        <v>172</v>
      </c>
      <c r="K25" s="85">
        <v>89</v>
      </c>
      <c r="L25" s="85">
        <v>0</v>
      </c>
      <c r="M25" s="85">
        <v>0</v>
      </c>
      <c r="N25" s="85">
        <v>53</v>
      </c>
      <c r="O25" s="85">
        <v>16</v>
      </c>
      <c r="P25" s="86">
        <f t="shared" si="5"/>
        <v>792</v>
      </c>
      <c r="Q25" s="86">
        <f t="shared" si="6"/>
        <v>388</v>
      </c>
      <c r="R25" s="85" t="s">
        <v>97</v>
      </c>
      <c r="S25" s="85">
        <v>19</v>
      </c>
      <c r="T25" s="85">
        <v>8</v>
      </c>
      <c r="U25" s="85">
        <v>6</v>
      </c>
      <c r="V25" s="85">
        <v>1</v>
      </c>
      <c r="W25" s="85">
        <v>0</v>
      </c>
      <c r="X25" s="85">
        <v>0</v>
      </c>
      <c r="Y25" s="85">
        <v>5</v>
      </c>
      <c r="Z25" s="85">
        <v>2</v>
      </c>
      <c r="AA25" s="85">
        <v>45</v>
      </c>
      <c r="AB25" s="85">
        <v>16</v>
      </c>
      <c r="AC25" s="85">
        <v>0</v>
      </c>
      <c r="AD25" s="85">
        <v>0</v>
      </c>
      <c r="AE25" s="85">
        <v>17</v>
      </c>
      <c r="AF25" s="85">
        <v>6</v>
      </c>
      <c r="AG25" s="9">
        <f t="shared" si="7"/>
        <v>92</v>
      </c>
      <c r="AH25" s="9">
        <f t="shared" si="8"/>
        <v>33</v>
      </c>
      <c r="AI25" s="325" t="s">
        <v>97</v>
      </c>
      <c r="AJ25" s="85">
        <v>6</v>
      </c>
      <c r="AK25" s="85">
        <v>2</v>
      </c>
      <c r="AL25" s="85">
        <v>0</v>
      </c>
      <c r="AM25" s="85">
        <v>3</v>
      </c>
      <c r="AN25" s="85">
        <v>4</v>
      </c>
      <c r="AO25" s="85">
        <v>0</v>
      </c>
      <c r="AP25" s="85">
        <v>2</v>
      </c>
      <c r="AQ25" s="85">
        <v>17</v>
      </c>
      <c r="AR25" s="85">
        <v>15</v>
      </c>
      <c r="AS25" s="85">
        <v>0</v>
      </c>
      <c r="AT25" s="85">
        <v>15</v>
      </c>
      <c r="AU25" s="96"/>
      <c r="AV25" s="96"/>
      <c r="AW25" s="96"/>
      <c r="AX25" s="96"/>
      <c r="AY25" s="96">
        <v>30</v>
      </c>
      <c r="AZ25" s="85">
        <v>5</v>
      </c>
      <c r="BA25" s="85">
        <f t="shared" si="4"/>
        <v>3</v>
      </c>
      <c r="BB25" s="85">
        <v>3</v>
      </c>
      <c r="BC25" s="10"/>
    </row>
    <row r="26" spans="1:55" ht="15" customHeight="1">
      <c r="A26" s="85" t="s">
        <v>497</v>
      </c>
      <c r="B26" s="85">
        <v>201</v>
      </c>
      <c r="C26" s="85">
        <v>121</v>
      </c>
      <c r="D26" s="85">
        <v>57</v>
      </c>
      <c r="E26" s="85">
        <v>32</v>
      </c>
      <c r="F26" s="85">
        <v>0</v>
      </c>
      <c r="G26" s="85">
        <v>0</v>
      </c>
      <c r="H26" s="85">
        <v>53</v>
      </c>
      <c r="I26" s="85">
        <v>20</v>
      </c>
      <c r="J26" s="85">
        <v>78</v>
      </c>
      <c r="K26" s="85">
        <v>47</v>
      </c>
      <c r="L26" s="85">
        <v>0</v>
      </c>
      <c r="M26" s="85">
        <v>0</v>
      </c>
      <c r="N26" s="85">
        <v>23</v>
      </c>
      <c r="O26" s="85">
        <v>16</v>
      </c>
      <c r="P26" s="86">
        <f t="shared" si="5"/>
        <v>412</v>
      </c>
      <c r="Q26" s="86">
        <f t="shared" si="6"/>
        <v>236</v>
      </c>
      <c r="R26" s="85" t="s">
        <v>497</v>
      </c>
      <c r="S26" s="85">
        <v>1</v>
      </c>
      <c r="T26" s="85">
        <v>1</v>
      </c>
      <c r="U26" s="85">
        <v>0</v>
      </c>
      <c r="V26" s="85">
        <v>0</v>
      </c>
      <c r="W26" s="85">
        <v>0</v>
      </c>
      <c r="X26" s="85">
        <v>0</v>
      </c>
      <c r="Y26" s="85">
        <v>1</v>
      </c>
      <c r="Z26" s="85">
        <v>0</v>
      </c>
      <c r="AA26" s="85">
        <v>22</v>
      </c>
      <c r="AB26" s="85">
        <v>13</v>
      </c>
      <c r="AC26" s="85">
        <v>0</v>
      </c>
      <c r="AD26" s="85">
        <v>0</v>
      </c>
      <c r="AE26" s="85">
        <v>12</v>
      </c>
      <c r="AF26" s="85">
        <v>8</v>
      </c>
      <c r="AG26" s="9">
        <f t="shared" si="7"/>
        <v>36</v>
      </c>
      <c r="AH26" s="9">
        <f t="shared" si="8"/>
        <v>22</v>
      </c>
      <c r="AI26" s="325" t="s">
        <v>497</v>
      </c>
      <c r="AJ26" s="85">
        <v>3</v>
      </c>
      <c r="AK26" s="85">
        <v>2</v>
      </c>
      <c r="AL26" s="85">
        <v>0</v>
      </c>
      <c r="AM26" s="85">
        <v>2</v>
      </c>
      <c r="AN26" s="85">
        <v>2</v>
      </c>
      <c r="AO26" s="85">
        <v>0</v>
      </c>
      <c r="AP26" s="85">
        <v>1</v>
      </c>
      <c r="AQ26" s="85">
        <v>10</v>
      </c>
      <c r="AR26" s="85">
        <v>12</v>
      </c>
      <c r="AS26" s="85">
        <v>3</v>
      </c>
      <c r="AT26" s="85">
        <v>15</v>
      </c>
      <c r="AU26" s="96"/>
      <c r="AV26" s="96"/>
      <c r="AW26" s="96"/>
      <c r="AX26" s="96"/>
      <c r="AY26" s="96">
        <v>40</v>
      </c>
      <c r="AZ26" s="85">
        <v>1</v>
      </c>
      <c r="BA26" s="85">
        <f t="shared" si="4"/>
        <v>4</v>
      </c>
      <c r="BB26" s="85">
        <v>4</v>
      </c>
      <c r="BC26" s="10"/>
    </row>
    <row r="27" spans="1:55" ht="15" customHeight="1">
      <c r="A27" s="85" t="s">
        <v>100</v>
      </c>
      <c r="B27" s="85">
        <v>264</v>
      </c>
      <c r="C27" s="85">
        <v>122</v>
      </c>
      <c r="D27" s="85">
        <v>86</v>
      </c>
      <c r="E27" s="85">
        <v>61</v>
      </c>
      <c r="F27" s="85">
        <v>0</v>
      </c>
      <c r="G27" s="85">
        <v>0</v>
      </c>
      <c r="H27" s="85">
        <v>92</v>
      </c>
      <c r="I27" s="85">
        <v>32</v>
      </c>
      <c r="J27" s="85">
        <v>113</v>
      </c>
      <c r="K27" s="85">
        <v>52</v>
      </c>
      <c r="L27" s="85">
        <v>0</v>
      </c>
      <c r="M27" s="85">
        <v>0</v>
      </c>
      <c r="N27" s="85">
        <v>42</v>
      </c>
      <c r="O27" s="85">
        <v>16</v>
      </c>
      <c r="P27" s="86">
        <f t="shared" si="5"/>
        <v>597</v>
      </c>
      <c r="Q27" s="86">
        <f t="shared" si="6"/>
        <v>283</v>
      </c>
      <c r="R27" s="85" t="s">
        <v>100</v>
      </c>
      <c r="S27" s="85">
        <v>10</v>
      </c>
      <c r="T27" s="85">
        <v>4</v>
      </c>
      <c r="U27" s="85">
        <v>5</v>
      </c>
      <c r="V27" s="85">
        <v>4</v>
      </c>
      <c r="W27" s="85">
        <v>0</v>
      </c>
      <c r="X27" s="85">
        <v>0</v>
      </c>
      <c r="Y27" s="85">
        <v>4</v>
      </c>
      <c r="Z27" s="85">
        <v>3</v>
      </c>
      <c r="AA27" s="85">
        <v>33</v>
      </c>
      <c r="AB27" s="85">
        <v>19</v>
      </c>
      <c r="AC27" s="85">
        <v>0</v>
      </c>
      <c r="AD27" s="85">
        <v>0</v>
      </c>
      <c r="AE27" s="85">
        <v>20</v>
      </c>
      <c r="AF27" s="85">
        <v>8</v>
      </c>
      <c r="AG27" s="9">
        <f t="shared" si="7"/>
        <v>72</v>
      </c>
      <c r="AH27" s="9">
        <f t="shared" si="8"/>
        <v>38</v>
      </c>
      <c r="AI27" s="325" t="s">
        <v>100</v>
      </c>
      <c r="AJ27" s="85">
        <v>4</v>
      </c>
      <c r="AK27" s="85">
        <v>2</v>
      </c>
      <c r="AL27" s="85">
        <v>0</v>
      </c>
      <c r="AM27" s="85">
        <v>2</v>
      </c>
      <c r="AN27" s="85">
        <v>2</v>
      </c>
      <c r="AO27" s="85">
        <v>0</v>
      </c>
      <c r="AP27" s="85">
        <v>2</v>
      </c>
      <c r="AQ27" s="85">
        <v>12</v>
      </c>
      <c r="AR27" s="85">
        <v>12</v>
      </c>
      <c r="AS27" s="85">
        <v>0</v>
      </c>
      <c r="AT27" s="85">
        <v>12</v>
      </c>
      <c r="AU27" s="96"/>
      <c r="AV27" s="96"/>
      <c r="AW27" s="96"/>
      <c r="AX27" s="96"/>
      <c r="AY27" s="96">
        <v>21</v>
      </c>
      <c r="AZ27" s="85">
        <v>3</v>
      </c>
      <c r="BA27" s="85">
        <f t="shared" si="4"/>
        <v>2</v>
      </c>
      <c r="BB27" s="85">
        <v>2</v>
      </c>
      <c r="BC27" s="10"/>
    </row>
    <row r="28" spans="1:55" ht="15" customHeight="1">
      <c r="A28" s="85" t="s">
        <v>101</v>
      </c>
      <c r="B28" s="85">
        <v>138</v>
      </c>
      <c r="C28" s="85">
        <v>64</v>
      </c>
      <c r="D28" s="85">
        <v>53</v>
      </c>
      <c r="E28" s="85">
        <v>24</v>
      </c>
      <c r="F28" s="85">
        <v>12</v>
      </c>
      <c r="G28" s="85">
        <v>8</v>
      </c>
      <c r="H28" s="85">
        <v>0</v>
      </c>
      <c r="I28" s="85">
        <v>0</v>
      </c>
      <c r="J28" s="85">
        <v>25</v>
      </c>
      <c r="K28" s="85">
        <v>8</v>
      </c>
      <c r="L28" s="85">
        <v>0</v>
      </c>
      <c r="M28" s="85">
        <v>0</v>
      </c>
      <c r="N28" s="85">
        <v>0</v>
      </c>
      <c r="O28" s="85">
        <v>0</v>
      </c>
      <c r="P28" s="86">
        <f t="shared" si="5"/>
        <v>228</v>
      </c>
      <c r="Q28" s="86">
        <f t="shared" si="6"/>
        <v>104</v>
      </c>
      <c r="R28" s="85" t="s">
        <v>101</v>
      </c>
      <c r="S28" s="85">
        <v>16</v>
      </c>
      <c r="T28" s="85">
        <v>7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2</v>
      </c>
      <c r="AB28" s="85">
        <v>2</v>
      </c>
      <c r="AC28" s="85">
        <v>1</v>
      </c>
      <c r="AD28" s="85">
        <v>0</v>
      </c>
      <c r="AE28" s="85">
        <v>0</v>
      </c>
      <c r="AF28" s="85">
        <v>0</v>
      </c>
      <c r="AG28" s="9">
        <f t="shared" si="7"/>
        <v>19</v>
      </c>
      <c r="AH28" s="9">
        <f t="shared" si="8"/>
        <v>9</v>
      </c>
      <c r="AI28" s="325" t="s">
        <v>101</v>
      </c>
      <c r="AJ28" s="85">
        <v>3</v>
      </c>
      <c r="AK28" s="85">
        <v>2</v>
      </c>
      <c r="AL28" s="85">
        <v>1</v>
      </c>
      <c r="AM28" s="85">
        <v>0</v>
      </c>
      <c r="AN28" s="85">
        <v>2</v>
      </c>
      <c r="AO28" s="85">
        <v>0</v>
      </c>
      <c r="AP28" s="85">
        <v>0</v>
      </c>
      <c r="AQ28" s="85">
        <v>8</v>
      </c>
      <c r="AR28" s="85">
        <v>8</v>
      </c>
      <c r="AS28" s="85">
        <v>0</v>
      </c>
      <c r="AT28" s="85">
        <v>8</v>
      </c>
      <c r="AU28" s="96"/>
      <c r="AV28" s="96"/>
      <c r="AW28" s="96"/>
      <c r="AX28" s="96"/>
      <c r="AY28" s="96">
        <v>24</v>
      </c>
      <c r="AZ28" s="85">
        <v>4</v>
      </c>
      <c r="BA28" s="85">
        <f t="shared" si="4"/>
        <v>3</v>
      </c>
      <c r="BB28" s="85">
        <v>3</v>
      </c>
      <c r="BC28" s="10"/>
    </row>
    <row r="29" spans="1:55" ht="15" customHeight="1">
      <c r="A29" s="85" t="s">
        <v>102</v>
      </c>
      <c r="B29" s="85">
        <v>282</v>
      </c>
      <c r="C29" s="85">
        <v>142</v>
      </c>
      <c r="D29" s="85">
        <v>56</v>
      </c>
      <c r="E29" s="85">
        <v>26</v>
      </c>
      <c r="F29" s="85">
        <v>0</v>
      </c>
      <c r="G29" s="85">
        <v>0</v>
      </c>
      <c r="H29" s="85">
        <v>108</v>
      </c>
      <c r="I29" s="85">
        <v>45</v>
      </c>
      <c r="J29" s="85">
        <v>133</v>
      </c>
      <c r="K29" s="85">
        <v>65</v>
      </c>
      <c r="L29" s="85">
        <v>0</v>
      </c>
      <c r="M29" s="85">
        <v>0</v>
      </c>
      <c r="N29" s="85">
        <v>0</v>
      </c>
      <c r="O29" s="85">
        <v>0</v>
      </c>
      <c r="P29" s="86">
        <f t="shared" si="5"/>
        <v>579</v>
      </c>
      <c r="Q29" s="86">
        <f t="shared" si="6"/>
        <v>278</v>
      </c>
      <c r="R29" s="85" t="s">
        <v>102</v>
      </c>
      <c r="S29" s="85">
        <v>5</v>
      </c>
      <c r="T29" s="85">
        <v>3</v>
      </c>
      <c r="U29" s="85">
        <v>0</v>
      </c>
      <c r="V29" s="85">
        <v>0</v>
      </c>
      <c r="W29" s="85">
        <v>0</v>
      </c>
      <c r="X29" s="85">
        <v>0</v>
      </c>
      <c r="Y29" s="85">
        <v>2</v>
      </c>
      <c r="Z29" s="85">
        <v>1</v>
      </c>
      <c r="AA29" s="85">
        <v>47</v>
      </c>
      <c r="AB29" s="85">
        <v>23</v>
      </c>
      <c r="AC29" s="85">
        <v>0</v>
      </c>
      <c r="AD29" s="85">
        <v>0</v>
      </c>
      <c r="AE29" s="85">
        <v>0</v>
      </c>
      <c r="AF29" s="85">
        <v>0</v>
      </c>
      <c r="AG29" s="9">
        <f t="shared" si="7"/>
        <v>54</v>
      </c>
      <c r="AH29" s="9">
        <f t="shared" si="8"/>
        <v>27</v>
      </c>
      <c r="AI29" s="325" t="s">
        <v>102</v>
      </c>
      <c r="AJ29" s="85">
        <v>5</v>
      </c>
      <c r="AK29" s="85">
        <v>2</v>
      </c>
      <c r="AL29" s="85">
        <v>0</v>
      </c>
      <c r="AM29" s="85">
        <v>2</v>
      </c>
      <c r="AN29" s="85">
        <v>3</v>
      </c>
      <c r="AO29" s="85">
        <v>0</v>
      </c>
      <c r="AP29" s="85">
        <v>0</v>
      </c>
      <c r="AQ29" s="85">
        <v>12</v>
      </c>
      <c r="AR29" s="85">
        <v>12</v>
      </c>
      <c r="AS29" s="85">
        <v>0</v>
      </c>
      <c r="AT29" s="85">
        <v>12</v>
      </c>
      <c r="AU29" s="96"/>
      <c r="AV29" s="96"/>
      <c r="AW29" s="96"/>
      <c r="AX29" s="96"/>
      <c r="AY29" s="96">
        <v>31</v>
      </c>
      <c r="AZ29" s="85">
        <v>3</v>
      </c>
      <c r="BA29" s="85">
        <f t="shared" si="4"/>
        <v>3</v>
      </c>
      <c r="BB29" s="85">
        <v>3</v>
      </c>
      <c r="BC29" s="10"/>
    </row>
    <row r="30" spans="1:55" ht="15" customHeigh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6">
        <f t="shared" si="5"/>
        <v>0</v>
      </c>
      <c r="Q30" s="86">
        <f t="shared" si="6"/>
        <v>0</v>
      </c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9">
        <f t="shared" si="7"/>
        <v>0</v>
      </c>
      <c r="AH30" s="9">
        <f t="shared" si="8"/>
        <v>0</v>
      </c>
      <c r="AI30" s="32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96"/>
      <c r="AV30" s="96"/>
      <c r="AW30" s="96"/>
      <c r="AX30" s="96"/>
      <c r="AY30" s="96"/>
      <c r="AZ30" s="85"/>
      <c r="BA30" s="85"/>
      <c r="BB30" s="85"/>
      <c r="BC30" s="10"/>
    </row>
    <row r="31" spans="1:55" ht="12.75">
      <c r="A31" s="164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87"/>
      <c r="Q31" s="187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327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99"/>
      <c r="AV31" s="199"/>
      <c r="AW31" s="199"/>
      <c r="AX31" s="199"/>
      <c r="AY31" s="199"/>
      <c r="AZ31" s="199"/>
      <c r="BA31" s="164"/>
      <c r="BB31" s="40"/>
      <c r="BC31" s="40"/>
    </row>
    <row r="32" spans="1:53" ht="12.75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95"/>
      <c r="AV32" s="195"/>
      <c r="AW32" s="195"/>
      <c r="AX32" s="195"/>
      <c r="AY32" s="195"/>
      <c r="AZ32" s="195"/>
      <c r="BA32" s="160"/>
    </row>
    <row r="33" spans="1:55" ht="12.75">
      <c r="A33" s="122" t="s">
        <v>253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79"/>
      <c r="Q33" s="179"/>
      <c r="R33" s="122" t="s">
        <v>254</v>
      </c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321" t="s">
        <v>257</v>
      </c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97"/>
      <c r="AV33" s="97"/>
      <c r="AW33" s="97"/>
      <c r="AX33" s="97"/>
      <c r="AY33" s="97"/>
      <c r="AZ33" s="97"/>
      <c r="BA33" s="122"/>
      <c r="BB33" s="24"/>
      <c r="BC33" s="24"/>
    </row>
    <row r="34" spans="1:55" ht="12.75">
      <c r="A34" s="122" t="s">
        <v>415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79"/>
      <c r="Q34" s="179"/>
      <c r="R34" s="122" t="s">
        <v>415</v>
      </c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321" t="s">
        <v>417</v>
      </c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97"/>
      <c r="AV34" s="97"/>
      <c r="AW34" s="97"/>
      <c r="AX34" s="97"/>
      <c r="AY34" s="97"/>
      <c r="AZ34" s="97"/>
      <c r="BA34" s="122"/>
      <c r="BB34" s="24"/>
      <c r="BC34" s="24"/>
    </row>
    <row r="35" spans="1:55" ht="12.75">
      <c r="A35" s="122" t="s">
        <v>401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79"/>
      <c r="Q35" s="179"/>
      <c r="R35" s="122" t="s">
        <v>401</v>
      </c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321" t="s">
        <v>401</v>
      </c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97"/>
      <c r="AV35" s="97"/>
      <c r="AW35" s="97"/>
      <c r="AX35" s="97"/>
      <c r="AY35" s="97"/>
      <c r="AZ35" s="97"/>
      <c r="BA35" s="122"/>
      <c r="BB35" s="24"/>
      <c r="BC35" s="24"/>
    </row>
    <row r="36" spans="1:53" ht="12.75">
      <c r="A36" s="160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95"/>
      <c r="AV36" s="195"/>
      <c r="AW36" s="195"/>
      <c r="AX36" s="195"/>
      <c r="AY36" s="195"/>
      <c r="AZ36" s="195"/>
      <c r="BA36" s="160"/>
    </row>
    <row r="37" spans="1:53" ht="12.75">
      <c r="A37" s="161" t="s">
        <v>536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81" t="s">
        <v>258</v>
      </c>
      <c r="O37" s="122"/>
      <c r="R37" s="161" t="s">
        <v>536</v>
      </c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81" t="s">
        <v>258</v>
      </c>
      <c r="AF37" s="122"/>
      <c r="AG37" s="160"/>
      <c r="AH37" s="160"/>
      <c r="AI37" s="323" t="s">
        <v>536</v>
      </c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95"/>
      <c r="AV37" s="195"/>
      <c r="AW37" s="195"/>
      <c r="AX37" s="196" t="s">
        <v>258</v>
      </c>
      <c r="AY37" s="97"/>
      <c r="AZ37" s="97"/>
      <c r="BA37" s="122"/>
    </row>
    <row r="38" spans="1:53" ht="12.75">
      <c r="A38" s="161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81"/>
      <c r="O38" s="122"/>
      <c r="R38" s="161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81"/>
      <c r="AF38" s="122"/>
      <c r="AG38" s="160"/>
      <c r="AH38" s="160"/>
      <c r="AI38" s="323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95"/>
      <c r="AV38" s="195"/>
      <c r="AW38" s="195"/>
      <c r="AX38" s="196"/>
      <c r="AY38" s="97"/>
      <c r="AZ38" s="97"/>
      <c r="BA38" s="160"/>
    </row>
    <row r="39" spans="1:55" s="433" customFormat="1" ht="18" customHeight="1">
      <c r="A39" s="501"/>
      <c r="B39" s="235" t="s">
        <v>283</v>
      </c>
      <c r="C39" s="236"/>
      <c r="D39" s="235" t="s">
        <v>284</v>
      </c>
      <c r="E39" s="236"/>
      <c r="F39" s="235" t="s">
        <v>285</v>
      </c>
      <c r="G39" s="236"/>
      <c r="H39" s="235" t="s">
        <v>286</v>
      </c>
      <c r="I39" s="236"/>
      <c r="J39" s="235" t="s">
        <v>287</v>
      </c>
      <c r="K39" s="236"/>
      <c r="L39" s="235" t="s">
        <v>288</v>
      </c>
      <c r="M39" s="236"/>
      <c r="N39" s="235" t="s">
        <v>289</v>
      </c>
      <c r="O39" s="236"/>
      <c r="P39" s="233" t="s">
        <v>259</v>
      </c>
      <c r="Q39" s="234"/>
      <c r="R39" s="501"/>
      <c r="S39" s="235" t="s">
        <v>283</v>
      </c>
      <c r="T39" s="236"/>
      <c r="U39" s="235" t="s">
        <v>284</v>
      </c>
      <c r="V39" s="236"/>
      <c r="W39" s="235" t="s">
        <v>285</v>
      </c>
      <c r="X39" s="236"/>
      <c r="Y39" s="235" t="s">
        <v>286</v>
      </c>
      <c r="Z39" s="236"/>
      <c r="AA39" s="235" t="s">
        <v>287</v>
      </c>
      <c r="AB39" s="236"/>
      <c r="AC39" s="235" t="s">
        <v>288</v>
      </c>
      <c r="AD39" s="236"/>
      <c r="AE39" s="235" t="s">
        <v>289</v>
      </c>
      <c r="AF39" s="236"/>
      <c r="AG39" s="235" t="s">
        <v>259</v>
      </c>
      <c r="AH39" s="236"/>
      <c r="AI39" s="501"/>
      <c r="AJ39" s="541" t="s">
        <v>290</v>
      </c>
      <c r="AK39" s="542"/>
      <c r="AL39" s="542"/>
      <c r="AM39" s="542"/>
      <c r="AN39" s="542"/>
      <c r="AO39" s="542"/>
      <c r="AP39" s="542"/>
      <c r="AQ39" s="543"/>
      <c r="AR39" s="412" t="s">
        <v>5</v>
      </c>
      <c r="AS39" s="421"/>
      <c r="AT39" s="428"/>
      <c r="AU39" s="412" t="s">
        <v>534</v>
      </c>
      <c r="AV39" s="413"/>
      <c r="AW39" s="411"/>
      <c r="AX39" s="414"/>
      <c r="AY39" s="500" t="s">
        <v>430</v>
      </c>
      <c r="AZ39" s="399" t="s">
        <v>385</v>
      </c>
      <c r="BA39" s="412" t="s">
        <v>386</v>
      </c>
      <c r="BB39" s="400"/>
      <c r="BC39" s="417"/>
    </row>
    <row r="40" spans="1:55" ht="22.5" customHeight="1">
      <c r="A40" s="502" t="s">
        <v>416</v>
      </c>
      <c r="B40" s="237" t="s">
        <v>532</v>
      </c>
      <c r="C40" s="237" t="s">
        <v>265</v>
      </c>
      <c r="D40" s="237" t="s">
        <v>532</v>
      </c>
      <c r="E40" s="237" t="s">
        <v>265</v>
      </c>
      <c r="F40" s="237" t="s">
        <v>532</v>
      </c>
      <c r="G40" s="237" t="s">
        <v>265</v>
      </c>
      <c r="H40" s="237" t="s">
        <v>532</v>
      </c>
      <c r="I40" s="237" t="s">
        <v>265</v>
      </c>
      <c r="J40" s="237" t="s">
        <v>532</v>
      </c>
      <c r="K40" s="237" t="s">
        <v>265</v>
      </c>
      <c r="L40" s="237" t="s">
        <v>532</v>
      </c>
      <c r="M40" s="237" t="s">
        <v>265</v>
      </c>
      <c r="N40" s="237" t="s">
        <v>532</v>
      </c>
      <c r="O40" s="237" t="s">
        <v>265</v>
      </c>
      <c r="P40" s="239" t="s">
        <v>532</v>
      </c>
      <c r="Q40" s="239" t="s">
        <v>265</v>
      </c>
      <c r="R40" s="502" t="s">
        <v>416</v>
      </c>
      <c r="S40" s="237" t="s">
        <v>532</v>
      </c>
      <c r="T40" s="237" t="s">
        <v>265</v>
      </c>
      <c r="U40" s="237" t="s">
        <v>532</v>
      </c>
      <c r="V40" s="237" t="s">
        <v>265</v>
      </c>
      <c r="W40" s="237" t="s">
        <v>532</v>
      </c>
      <c r="X40" s="237" t="s">
        <v>265</v>
      </c>
      <c r="Y40" s="237" t="s">
        <v>532</v>
      </c>
      <c r="Z40" s="237" t="s">
        <v>265</v>
      </c>
      <c r="AA40" s="237" t="s">
        <v>532</v>
      </c>
      <c r="AB40" s="237" t="s">
        <v>265</v>
      </c>
      <c r="AC40" s="237" t="s">
        <v>532</v>
      </c>
      <c r="AD40" s="237" t="s">
        <v>265</v>
      </c>
      <c r="AE40" s="237" t="s">
        <v>532</v>
      </c>
      <c r="AF40" s="237" t="s">
        <v>265</v>
      </c>
      <c r="AG40" s="237" t="s">
        <v>532</v>
      </c>
      <c r="AH40" s="237" t="s">
        <v>265</v>
      </c>
      <c r="AI40" s="502" t="s">
        <v>416</v>
      </c>
      <c r="AJ40" s="238" t="s">
        <v>283</v>
      </c>
      <c r="AK40" s="238" t="s">
        <v>291</v>
      </c>
      <c r="AL40" s="238" t="s">
        <v>292</v>
      </c>
      <c r="AM40" s="238" t="s">
        <v>293</v>
      </c>
      <c r="AN40" s="238" t="s">
        <v>294</v>
      </c>
      <c r="AO40" s="238" t="s">
        <v>295</v>
      </c>
      <c r="AP40" s="238" t="s">
        <v>296</v>
      </c>
      <c r="AQ40" s="237" t="s">
        <v>266</v>
      </c>
      <c r="AR40" s="442" t="s">
        <v>393</v>
      </c>
      <c r="AS40" s="347" t="s">
        <v>394</v>
      </c>
      <c r="AT40" s="443" t="s">
        <v>392</v>
      </c>
      <c r="AU40" s="346" t="s">
        <v>533</v>
      </c>
      <c r="AV40" s="347" t="s">
        <v>395</v>
      </c>
      <c r="AW40" s="347" t="s">
        <v>276</v>
      </c>
      <c r="AX40" s="347" t="s">
        <v>4</v>
      </c>
      <c r="AY40" s="349" t="s">
        <v>566</v>
      </c>
      <c r="AZ40" s="349" t="s">
        <v>128</v>
      </c>
      <c r="BA40" s="350" t="s">
        <v>143</v>
      </c>
      <c r="BB40" s="351" t="s">
        <v>138</v>
      </c>
      <c r="BC40" s="350" t="s">
        <v>144</v>
      </c>
    </row>
    <row r="41" spans="1:55" ht="12.75">
      <c r="A41" s="85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5"/>
      <c r="M41" s="85"/>
      <c r="N41" s="85"/>
      <c r="O41" s="85"/>
      <c r="P41" s="186"/>
      <c r="Q41" s="186"/>
      <c r="R41" s="85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324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198"/>
      <c r="AV41" s="198"/>
      <c r="AW41" s="198"/>
      <c r="AX41" s="198"/>
      <c r="AY41" s="198"/>
      <c r="AZ41" s="198"/>
      <c r="BA41" s="83"/>
      <c r="BB41" s="7"/>
      <c r="BC41" s="7"/>
    </row>
    <row r="42" spans="1:55" s="44" customFormat="1" ht="12.75">
      <c r="A42" s="9" t="s">
        <v>267</v>
      </c>
      <c r="B42" s="9">
        <f>SUM(B44:B52)</f>
        <v>1495</v>
      </c>
      <c r="C42" s="9">
        <f aca="true" t="shared" si="9" ref="C42:Q42">SUM(C44:C52)</f>
        <v>756</v>
      </c>
      <c r="D42" s="9">
        <f t="shared" si="9"/>
        <v>599</v>
      </c>
      <c r="E42" s="9">
        <f t="shared" si="9"/>
        <v>351</v>
      </c>
      <c r="F42" s="9">
        <f t="shared" si="9"/>
        <v>19</v>
      </c>
      <c r="G42" s="9">
        <f t="shared" si="9"/>
        <v>7</v>
      </c>
      <c r="H42" s="9">
        <f t="shared" si="9"/>
        <v>276</v>
      </c>
      <c r="I42" s="9">
        <f t="shared" si="9"/>
        <v>119</v>
      </c>
      <c r="J42" s="9">
        <f t="shared" si="9"/>
        <v>734</v>
      </c>
      <c r="K42" s="9">
        <f t="shared" si="9"/>
        <v>367</v>
      </c>
      <c r="L42" s="9">
        <f t="shared" si="9"/>
        <v>9</v>
      </c>
      <c r="M42" s="9">
        <f t="shared" si="9"/>
        <v>4</v>
      </c>
      <c r="N42" s="9">
        <f t="shared" si="9"/>
        <v>168</v>
      </c>
      <c r="O42" s="9">
        <f t="shared" si="9"/>
        <v>47</v>
      </c>
      <c r="P42" s="9">
        <f t="shared" si="9"/>
        <v>3300</v>
      </c>
      <c r="Q42" s="9">
        <f t="shared" si="9"/>
        <v>1651</v>
      </c>
      <c r="R42" s="9" t="s">
        <v>267</v>
      </c>
      <c r="S42" s="9">
        <f>SUM(S44:S52)</f>
        <v>34</v>
      </c>
      <c r="T42" s="9">
        <f aca="true" t="shared" si="10" ref="T42:BC42">SUM(T44:T52)</f>
        <v>19</v>
      </c>
      <c r="U42" s="9">
        <f t="shared" si="10"/>
        <v>9</v>
      </c>
      <c r="V42" s="9">
        <f t="shared" si="10"/>
        <v>4</v>
      </c>
      <c r="W42" s="9">
        <f t="shared" si="10"/>
        <v>0</v>
      </c>
      <c r="X42" s="9">
        <f t="shared" si="10"/>
        <v>0</v>
      </c>
      <c r="Y42" s="9">
        <f t="shared" si="10"/>
        <v>1</v>
      </c>
      <c r="Z42" s="9">
        <f t="shared" si="10"/>
        <v>0</v>
      </c>
      <c r="AA42" s="9">
        <f t="shared" si="10"/>
        <v>184</v>
      </c>
      <c r="AB42" s="9">
        <f t="shared" si="10"/>
        <v>92</v>
      </c>
      <c r="AC42" s="9">
        <f t="shared" si="10"/>
        <v>2</v>
      </c>
      <c r="AD42" s="9">
        <f t="shared" si="10"/>
        <v>0</v>
      </c>
      <c r="AE42" s="9">
        <f t="shared" si="10"/>
        <v>52</v>
      </c>
      <c r="AF42" s="9">
        <f t="shared" si="10"/>
        <v>13</v>
      </c>
      <c r="AG42" s="9">
        <f t="shared" si="10"/>
        <v>282</v>
      </c>
      <c r="AH42" s="9">
        <f t="shared" si="10"/>
        <v>128</v>
      </c>
      <c r="AI42" s="326" t="s">
        <v>267</v>
      </c>
      <c r="AJ42" s="9">
        <f t="shared" si="10"/>
        <v>29</v>
      </c>
      <c r="AK42" s="9">
        <f t="shared" si="10"/>
        <v>18</v>
      </c>
      <c r="AL42" s="9">
        <f t="shared" si="10"/>
        <v>1</v>
      </c>
      <c r="AM42" s="9">
        <f t="shared" si="10"/>
        <v>10</v>
      </c>
      <c r="AN42" s="9">
        <f t="shared" si="10"/>
        <v>21</v>
      </c>
      <c r="AO42" s="9">
        <f t="shared" si="10"/>
        <v>1</v>
      </c>
      <c r="AP42" s="9">
        <f t="shared" si="10"/>
        <v>10</v>
      </c>
      <c r="AQ42" s="9">
        <f t="shared" si="10"/>
        <v>90</v>
      </c>
      <c r="AR42" s="9">
        <f t="shared" si="10"/>
        <v>72</v>
      </c>
      <c r="AS42" s="9">
        <f>SUM(AS44:AS52)</f>
        <v>7</v>
      </c>
      <c r="AT42" s="9">
        <f>SUM(AT44:AT52)</f>
        <v>79</v>
      </c>
      <c r="AU42" s="9">
        <f t="shared" si="10"/>
        <v>0</v>
      </c>
      <c r="AV42" s="9">
        <f t="shared" si="10"/>
        <v>0</v>
      </c>
      <c r="AW42" s="9">
        <f t="shared" si="10"/>
        <v>0</v>
      </c>
      <c r="AX42" s="9">
        <f t="shared" si="10"/>
        <v>0</v>
      </c>
      <c r="AY42" s="9">
        <f t="shared" si="10"/>
        <v>267</v>
      </c>
      <c r="AZ42" s="9">
        <f t="shared" si="10"/>
        <v>48</v>
      </c>
      <c r="BA42" s="9">
        <f t="shared" si="10"/>
        <v>25</v>
      </c>
      <c r="BB42" s="9">
        <f t="shared" si="10"/>
        <v>23</v>
      </c>
      <c r="BC42" s="9">
        <f t="shared" si="10"/>
        <v>2</v>
      </c>
    </row>
    <row r="43" spans="1:55" ht="12.7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6"/>
      <c r="Q43" s="86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32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96"/>
      <c r="AV43" s="96"/>
      <c r="AW43" s="96"/>
      <c r="AX43" s="96"/>
      <c r="AY43" s="96">
        <f>+AU43+AX43</f>
        <v>0</v>
      </c>
      <c r="AZ43" s="96"/>
      <c r="BA43" s="85"/>
      <c r="BB43" s="10"/>
      <c r="BC43" s="10"/>
    </row>
    <row r="44" spans="1:55" ht="15" customHeight="1">
      <c r="A44" s="85" t="s">
        <v>498</v>
      </c>
      <c r="B44" s="85">
        <v>214</v>
      </c>
      <c r="C44" s="85">
        <v>89</v>
      </c>
      <c r="D44" s="85">
        <v>75</v>
      </c>
      <c r="E44" s="85">
        <v>46</v>
      </c>
      <c r="F44" s="85">
        <v>0</v>
      </c>
      <c r="G44" s="85">
        <v>0</v>
      </c>
      <c r="H44" s="85">
        <v>33</v>
      </c>
      <c r="I44" s="85">
        <v>8</v>
      </c>
      <c r="J44" s="85">
        <v>102</v>
      </c>
      <c r="K44" s="85">
        <v>46</v>
      </c>
      <c r="L44" s="85">
        <v>0</v>
      </c>
      <c r="M44" s="85">
        <v>0</v>
      </c>
      <c r="N44" s="85">
        <v>25</v>
      </c>
      <c r="O44" s="85">
        <v>3</v>
      </c>
      <c r="P44" s="86">
        <f>B44+D44+F44+H44+J44+L44+N44</f>
        <v>449</v>
      </c>
      <c r="Q44" s="86">
        <f>C44+E44+G44+I44+K44+M44+O44</f>
        <v>192</v>
      </c>
      <c r="R44" s="85" t="s">
        <v>498</v>
      </c>
      <c r="S44" s="85">
        <v>7</v>
      </c>
      <c r="T44" s="85">
        <v>1</v>
      </c>
      <c r="U44" s="85">
        <v>1</v>
      </c>
      <c r="V44" s="85">
        <v>0</v>
      </c>
      <c r="W44" s="85">
        <v>0</v>
      </c>
      <c r="X44" s="85">
        <v>0</v>
      </c>
      <c r="Y44" s="85">
        <v>0</v>
      </c>
      <c r="Z44" s="85">
        <v>0</v>
      </c>
      <c r="AA44" s="85">
        <v>14</v>
      </c>
      <c r="AB44" s="85">
        <v>5</v>
      </c>
      <c r="AC44" s="85">
        <v>0</v>
      </c>
      <c r="AD44" s="85">
        <v>0</v>
      </c>
      <c r="AE44" s="85">
        <v>9</v>
      </c>
      <c r="AF44" s="85">
        <v>2</v>
      </c>
      <c r="AG44" s="86">
        <f>S44+U44+W44+Y44+AA44+AC44+AE44</f>
        <v>31</v>
      </c>
      <c r="AH44" s="86">
        <f>T44+V44+X44+Z44+AB44+AD44+AF44</f>
        <v>8</v>
      </c>
      <c r="AI44" s="325" t="s">
        <v>498</v>
      </c>
      <c r="AJ44" s="85">
        <v>4</v>
      </c>
      <c r="AK44" s="85">
        <v>2</v>
      </c>
      <c r="AL44" s="85">
        <v>0</v>
      </c>
      <c r="AM44" s="85">
        <v>2</v>
      </c>
      <c r="AN44" s="85">
        <v>3</v>
      </c>
      <c r="AO44" s="85">
        <v>0</v>
      </c>
      <c r="AP44" s="85">
        <v>2</v>
      </c>
      <c r="AQ44" s="85">
        <v>13</v>
      </c>
      <c r="AR44" s="85">
        <v>12</v>
      </c>
      <c r="AS44" s="85">
        <v>0</v>
      </c>
      <c r="AT44" s="85">
        <v>12</v>
      </c>
      <c r="AU44" s="96"/>
      <c r="AV44" s="96"/>
      <c r="AW44" s="96"/>
      <c r="AX44" s="96"/>
      <c r="AY44" s="96">
        <v>42</v>
      </c>
      <c r="AZ44" s="85">
        <v>13</v>
      </c>
      <c r="BA44" s="85">
        <f aca="true" t="shared" si="11" ref="BA44:BA50">+BB44+BC44</f>
        <v>5</v>
      </c>
      <c r="BB44" s="85">
        <v>4</v>
      </c>
      <c r="BC44" s="10">
        <v>1</v>
      </c>
    </row>
    <row r="45" spans="1:55" ht="15" customHeight="1">
      <c r="A45" s="85" t="s">
        <v>442</v>
      </c>
      <c r="B45" s="85">
        <v>306</v>
      </c>
      <c r="C45" s="85">
        <v>163</v>
      </c>
      <c r="D45" s="85">
        <v>86</v>
      </c>
      <c r="E45" s="85">
        <v>43</v>
      </c>
      <c r="F45" s="85">
        <v>0</v>
      </c>
      <c r="G45" s="85">
        <v>0</v>
      </c>
      <c r="H45" s="85">
        <v>92</v>
      </c>
      <c r="I45" s="85">
        <v>55</v>
      </c>
      <c r="J45" s="85">
        <v>172</v>
      </c>
      <c r="K45" s="85">
        <v>101</v>
      </c>
      <c r="L45" s="85">
        <v>0</v>
      </c>
      <c r="M45" s="85">
        <v>0</v>
      </c>
      <c r="N45" s="85">
        <v>53</v>
      </c>
      <c r="O45" s="85">
        <v>13</v>
      </c>
      <c r="P45" s="86">
        <f aca="true" t="shared" si="12" ref="P45:P52">B45+D45+F45+H45+J45+L45+N45</f>
        <v>709</v>
      </c>
      <c r="Q45" s="86">
        <f aca="true" t="shared" si="13" ref="Q45:Q52">C45+E45+G45+I45+K45+M45+O45</f>
        <v>375</v>
      </c>
      <c r="R45" s="85" t="s">
        <v>442</v>
      </c>
      <c r="S45" s="85">
        <v>5</v>
      </c>
      <c r="T45" s="85">
        <v>3</v>
      </c>
      <c r="U45" s="85">
        <v>8</v>
      </c>
      <c r="V45" s="85">
        <v>4</v>
      </c>
      <c r="W45" s="85">
        <v>0</v>
      </c>
      <c r="X45" s="85">
        <v>0</v>
      </c>
      <c r="Y45" s="85">
        <v>0</v>
      </c>
      <c r="Z45" s="85">
        <v>0</v>
      </c>
      <c r="AA45" s="85">
        <v>55</v>
      </c>
      <c r="AB45" s="85">
        <v>32</v>
      </c>
      <c r="AC45" s="85">
        <v>0</v>
      </c>
      <c r="AD45" s="85">
        <v>0</v>
      </c>
      <c r="AE45" s="85">
        <v>14</v>
      </c>
      <c r="AF45" s="85">
        <v>4</v>
      </c>
      <c r="AG45" s="86">
        <f aca="true" t="shared" si="14" ref="AG45:AG52">S45+U45+W45+Y45+AA45+AC45+AE45</f>
        <v>82</v>
      </c>
      <c r="AH45" s="86">
        <f aca="true" t="shared" si="15" ref="AH45:AH52">T45+V45+X45+Z45+AB45+AD45+AF45</f>
        <v>43</v>
      </c>
      <c r="AI45" s="325" t="s">
        <v>442</v>
      </c>
      <c r="AJ45" s="85">
        <v>5</v>
      </c>
      <c r="AK45" s="85">
        <v>3</v>
      </c>
      <c r="AL45" s="85">
        <v>0</v>
      </c>
      <c r="AM45" s="85">
        <v>2</v>
      </c>
      <c r="AN45" s="85">
        <v>5</v>
      </c>
      <c r="AO45" s="85">
        <v>0</v>
      </c>
      <c r="AP45" s="85">
        <v>2</v>
      </c>
      <c r="AQ45" s="85">
        <v>17</v>
      </c>
      <c r="AR45" s="85">
        <v>13</v>
      </c>
      <c r="AS45" s="85">
        <v>4</v>
      </c>
      <c r="AT45" s="85">
        <v>17</v>
      </c>
      <c r="AU45" s="96"/>
      <c r="AV45" s="96"/>
      <c r="AW45" s="96"/>
      <c r="AX45" s="96"/>
      <c r="AY45" s="96">
        <v>44</v>
      </c>
      <c r="AZ45" s="85">
        <v>10</v>
      </c>
      <c r="BA45" s="85">
        <f t="shared" si="11"/>
        <v>4</v>
      </c>
      <c r="BB45" s="85">
        <v>4</v>
      </c>
      <c r="BC45" s="10"/>
    </row>
    <row r="46" spans="1:55" ht="15" customHeight="1">
      <c r="A46" s="173" t="s">
        <v>443</v>
      </c>
      <c r="B46" s="85">
        <v>217</v>
      </c>
      <c r="C46" s="85">
        <v>100</v>
      </c>
      <c r="D46" s="85">
        <v>79</v>
      </c>
      <c r="E46" s="85">
        <v>37</v>
      </c>
      <c r="F46" s="85">
        <v>0</v>
      </c>
      <c r="G46" s="85">
        <v>0</v>
      </c>
      <c r="H46" s="85">
        <v>0</v>
      </c>
      <c r="I46" s="85">
        <v>0</v>
      </c>
      <c r="J46" s="85">
        <v>125</v>
      </c>
      <c r="K46" s="85">
        <v>50</v>
      </c>
      <c r="L46" s="85">
        <v>0</v>
      </c>
      <c r="M46" s="85">
        <v>0</v>
      </c>
      <c r="N46" s="85">
        <v>0</v>
      </c>
      <c r="O46" s="85">
        <v>0</v>
      </c>
      <c r="P46" s="86">
        <f t="shared" si="12"/>
        <v>421</v>
      </c>
      <c r="Q46" s="86">
        <f t="shared" si="13"/>
        <v>187</v>
      </c>
      <c r="R46" s="173" t="s">
        <v>443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  <c r="AA46" s="85">
        <v>4</v>
      </c>
      <c r="AB46" s="85">
        <v>1</v>
      </c>
      <c r="AC46" s="85">
        <v>0</v>
      </c>
      <c r="AD46" s="85">
        <v>0</v>
      </c>
      <c r="AE46" s="85">
        <v>0</v>
      </c>
      <c r="AF46" s="85">
        <v>0</v>
      </c>
      <c r="AG46" s="86">
        <f t="shared" si="14"/>
        <v>4</v>
      </c>
      <c r="AH46" s="86">
        <f t="shared" si="15"/>
        <v>1</v>
      </c>
      <c r="AI46" s="328" t="s">
        <v>443</v>
      </c>
      <c r="AJ46" s="85">
        <v>3</v>
      </c>
      <c r="AK46" s="85">
        <v>2</v>
      </c>
      <c r="AL46" s="85">
        <v>0</v>
      </c>
      <c r="AM46" s="85">
        <v>0</v>
      </c>
      <c r="AN46" s="85">
        <v>3</v>
      </c>
      <c r="AO46" s="85">
        <v>0</v>
      </c>
      <c r="AP46" s="85">
        <v>0</v>
      </c>
      <c r="AQ46" s="85">
        <v>8</v>
      </c>
      <c r="AR46" s="85">
        <v>3</v>
      </c>
      <c r="AS46" s="85">
        <v>1</v>
      </c>
      <c r="AT46" s="85">
        <v>4</v>
      </c>
      <c r="AU46" s="96"/>
      <c r="AV46" s="96"/>
      <c r="AW46" s="96"/>
      <c r="AX46" s="96"/>
      <c r="AY46" s="96">
        <v>21</v>
      </c>
      <c r="AZ46" s="85">
        <v>1</v>
      </c>
      <c r="BA46" s="85">
        <f t="shared" si="11"/>
        <v>3</v>
      </c>
      <c r="BB46" s="85">
        <v>3</v>
      </c>
      <c r="BC46" s="10"/>
    </row>
    <row r="47" spans="1:55" ht="15" customHeight="1">
      <c r="A47" s="85" t="s">
        <v>78</v>
      </c>
      <c r="B47" s="85">
        <v>101</v>
      </c>
      <c r="C47" s="85">
        <v>46</v>
      </c>
      <c r="D47" s="85">
        <v>66</v>
      </c>
      <c r="E47" s="85">
        <v>32</v>
      </c>
      <c r="F47" s="85">
        <v>0</v>
      </c>
      <c r="G47" s="85">
        <v>0</v>
      </c>
      <c r="H47" s="85">
        <v>0</v>
      </c>
      <c r="I47" s="85">
        <v>0</v>
      </c>
      <c r="J47" s="85">
        <v>84</v>
      </c>
      <c r="K47" s="85">
        <v>39</v>
      </c>
      <c r="L47" s="85">
        <v>0</v>
      </c>
      <c r="M47" s="85">
        <v>0</v>
      </c>
      <c r="N47" s="85">
        <v>0</v>
      </c>
      <c r="O47" s="85">
        <v>0</v>
      </c>
      <c r="P47" s="86">
        <f t="shared" si="12"/>
        <v>251</v>
      </c>
      <c r="Q47" s="86">
        <f t="shared" si="13"/>
        <v>117</v>
      </c>
      <c r="R47" s="85" t="s">
        <v>78</v>
      </c>
      <c r="S47" s="85">
        <v>0</v>
      </c>
      <c r="T47" s="85">
        <v>0</v>
      </c>
      <c r="U47" s="85">
        <v>0</v>
      </c>
      <c r="V47" s="85">
        <v>0</v>
      </c>
      <c r="W47" s="85">
        <v>0</v>
      </c>
      <c r="X47" s="85">
        <v>0</v>
      </c>
      <c r="Y47" s="85">
        <v>0</v>
      </c>
      <c r="Z47" s="85">
        <v>0</v>
      </c>
      <c r="AA47" s="85">
        <v>28</v>
      </c>
      <c r="AB47" s="85">
        <v>12</v>
      </c>
      <c r="AC47" s="85">
        <v>0</v>
      </c>
      <c r="AD47" s="85">
        <v>0</v>
      </c>
      <c r="AE47" s="85">
        <v>0</v>
      </c>
      <c r="AF47" s="85">
        <v>0</v>
      </c>
      <c r="AG47" s="86">
        <f t="shared" si="14"/>
        <v>28</v>
      </c>
      <c r="AH47" s="86">
        <f t="shared" si="15"/>
        <v>12</v>
      </c>
      <c r="AI47" s="325" t="s">
        <v>78</v>
      </c>
      <c r="AJ47" s="85">
        <v>2</v>
      </c>
      <c r="AK47" s="85">
        <v>2</v>
      </c>
      <c r="AL47" s="85">
        <v>0</v>
      </c>
      <c r="AM47" s="85">
        <v>0</v>
      </c>
      <c r="AN47" s="85">
        <v>2</v>
      </c>
      <c r="AO47" s="85">
        <v>0</v>
      </c>
      <c r="AP47" s="85">
        <v>0</v>
      </c>
      <c r="AQ47" s="85">
        <v>6</v>
      </c>
      <c r="AR47" s="85">
        <v>7</v>
      </c>
      <c r="AS47" s="85">
        <v>0</v>
      </c>
      <c r="AT47" s="85">
        <v>7</v>
      </c>
      <c r="AU47" s="96"/>
      <c r="AV47" s="96"/>
      <c r="AW47" s="96"/>
      <c r="AX47" s="96"/>
      <c r="AY47" s="96">
        <v>25</v>
      </c>
      <c r="AZ47" s="85">
        <v>8</v>
      </c>
      <c r="BA47" s="85">
        <f t="shared" si="11"/>
        <v>2</v>
      </c>
      <c r="BB47" s="85">
        <v>2</v>
      </c>
      <c r="BC47" s="10"/>
    </row>
    <row r="48" spans="1:55" ht="15" customHeight="1">
      <c r="A48" s="85" t="s">
        <v>79</v>
      </c>
      <c r="B48" s="85">
        <v>438</v>
      </c>
      <c r="C48" s="85">
        <v>272</v>
      </c>
      <c r="D48" s="85">
        <v>190</v>
      </c>
      <c r="E48" s="85">
        <v>144</v>
      </c>
      <c r="F48" s="85">
        <v>0</v>
      </c>
      <c r="G48" s="85">
        <v>0</v>
      </c>
      <c r="H48" s="85">
        <v>120</v>
      </c>
      <c r="I48" s="85">
        <v>49</v>
      </c>
      <c r="J48" s="85">
        <v>104</v>
      </c>
      <c r="K48" s="85">
        <v>66</v>
      </c>
      <c r="L48" s="85">
        <v>0</v>
      </c>
      <c r="M48" s="85">
        <v>0</v>
      </c>
      <c r="N48" s="85">
        <v>59</v>
      </c>
      <c r="O48" s="85">
        <v>21</v>
      </c>
      <c r="P48" s="86">
        <f t="shared" si="12"/>
        <v>911</v>
      </c>
      <c r="Q48" s="86">
        <f t="shared" si="13"/>
        <v>552</v>
      </c>
      <c r="R48" s="85" t="s">
        <v>79</v>
      </c>
      <c r="S48" s="85">
        <v>22</v>
      </c>
      <c r="T48" s="85">
        <v>15</v>
      </c>
      <c r="U48" s="85">
        <v>0</v>
      </c>
      <c r="V48" s="85">
        <v>0</v>
      </c>
      <c r="W48" s="85">
        <v>0</v>
      </c>
      <c r="X48" s="85">
        <v>0</v>
      </c>
      <c r="Y48" s="85">
        <v>1</v>
      </c>
      <c r="Z48" s="85">
        <v>0</v>
      </c>
      <c r="AA48" s="85">
        <v>37</v>
      </c>
      <c r="AB48" s="85">
        <v>18</v>
      </c>
      <c r="AC48" s="85">
        <v>0</v>
      </c>
      <c r="AD48" s="85">
        <v>0</v>
      </c>
      <c r="AE48" s="85">
        <v>20</v>
      </c>
      <c r="AF48" s="85">
        <v>6</v>
      </c>
      <c r="AG48" s="86">
        <f t="shared" si="14"/>
        <v>80</v>
      </c>
      <c r="AH48" s="86">
        <f t="shared" si="15"/>
        <v>39</v>
      </c>
      <c r="AI48" s="325" t="s">
        <v>79</v>
      </c>
      <c r="AJ48" s="85">
        <v>11</v>
      </c>
      <c r="AK48" s="85">
        <v>7</v>
      </c>
      <c r="AL48" s="85">
        <v>0</v>
      </c>
      <c r="AM48" s="85">
        <v>5</v>
      </c>
      <c r="AN48" s="85">
        <v>5</v>
      </c>
      <c r="AO48" s="85">
        <v>0</v>
      </c>
      <c r="AP48" s="85">
        <v>4</v>
      </c>
      <c r="AQ48" s="85">
        <v>32</v>
      </c>
      <c r="AR48" s="85">
        <v>29</v>
      </c>
      <c r="AS48" s="85">
        <v>2</v>
      </c>
      <c r="AT48" s="85">
        <v>31</v>
      </c>
      <c r="AU48" s="96"/>
      <c r="AV48" s="96"/>
      <c r="AW48" s="96"/>
      <c r="AX48" s="96"/>
      <c r="AY48" s="96">
        <v>106</v>
      </c>
      <c r="AZ48" s="85">
        <v>14</v>
      </c>
      <c r="BA48" s="85">
        <f t="shared" si="11"/>
        <v>7</v>
      </c>
      <c r="BB48" s="85">
        <v>7</v>
      </c>
      <c r="BC48" s="10"/>
    </row>
    <row r="49" spans="1:55" ht="15" customHeight="1">
      <c r="A49" s="85" t="s">
        <v>81</v>
      </c>
      <c r="B49" s="85">
        <v>53</v>
      </c>
      <c r="C49" s="85">
        <v>30</v>
      </c>
      <c r="D49" s="85">
        <v>40</v>
      </c>
      <c r="E49" s="85">
        <v>16</v>
      </c>
      <c r="F49" s="85">
        <v>0</v>
      </c>
      <c r="G49" s="85">
        <v>0</v>
      </c>
      <c r="H49" s="85">
        <v>0</v>
      </c>
      <c r="I49" s="85">
        <v>0</v>
      </c>
      <c r="J49" s="85">
        <v>27</v>
      </c>
      <c r="K49" s="85">
        <v>16</v>
      </c>
      <c r="L49" s="85">
        <v>0</v>
      </c>
      <c r="M49" s="85">
        <v>0</v>
      </c>
      <c r="N49" s="85">
        <v>8</v>
      </c>
      <c r="O49" s="85">
        <v>3</v>
      </c>
      <c r="P49" s="86">
        <f t="shared" si="12"/>
        <v>128</v>
      </c>
      <c r="Q49" s="86">
        <f t="shared" si="13"/>
        <v>65</v>
      </c>
      <c r="R49" s="85" t="s">
        <v>81</v>
      </c>
      <c r="S49" s="85">
        <v>0</v>
      </c>
      <c r="T49" s="85">
        <v>0</v>
      </c>
      <c r="U49" s="85">
        <v>0</v>
      </c>
      <c r="V49" s="85">
        <v>0</v>
      </c>
      <c r="W49" s="85">
        <v>0</v>
      </c>
      <c r="X49" s="85">
        <v>0</v>
      </c>
      <c r="Y49" s="85">
        <v>0</v>
      </c>
      <c r="Z49" s="85">
        <v>0</v>
      </c>
      <c r="AA49" s="85">
        <v>9</v>
      </c>
      <c r="AB49" s="85">
        <v>4</v>
      </c>
      <c r="AC49" s="85">
        <v>0</v>
      </c>
      <c r="AD49" s="85">
        <v>0</v>
      </c>
      <c r="AE49" s="85">
        <v>2</v>
      </c>
      <c r="AF49" s="85">
        <v>1</v>
      </c>
      <c r="AG49" s="86">
        <f t="shared" si="14"/>
        <v>11</v>
      </c>
      <c r="AH49" s="86">
        <f t="shared" si="15"/>
        <v>5</v>
      </c>
      <c r="AI49" s="325" t="s">
        <v>81</v>
      </c>
      <c r="AJ49" s="85">
        <v>1</v>
      </c>
      <c r="AK49" s="85">
        <v>1</v>
      </c>
      <c r="AL49" s="85">
        <v>0</v>
      </c>
      <c r="AM49" s="85">
        <v>0</v>
      </c>
      <c r="AN49" s="85">
        <v>1</v>
      </c>
      <c r="AO49" s="85">
        <v>0</v>
      </c>
      <c r="AP49" s="85">
        <v>1</v>
      </c>
      <c r="AQ49" s="85">
        <v>4</v>
      </c>
      <c r="AR49" s="85">
        <v>0</v>
      </c>
      <c r="AS49" s="85">
        <v>0</v>
      </c>
      <c r="AT49" s="85">
        <v>0</v>
      </c>
      <c r="AU49" s="96"/>
      <c r="AV49" s="96"/>
      <c r="AW49" s="96"/>
      <c r="AX49" s="96"/>
      <c r="AY49" s="96">
        <v>10</v>
      </c>
      <c r="AZ49" s="85">
        <v>2</v>
      </c>
      <c r="BA49" s="85">
        <f t="shared" si="11"/>
        <v>2</v>
      </c>
      <c r="BB49" s="85">
        <v>1</v>
      </c>
      <c r="BC49" s="10">
        <v>1</v>
      </c>
    </row>
    <row r="50" spans="1:55" ht="15" customHeight="1">
      <c r="A50" s="250" t="s">
        <v>2</v>
      </c>
      <c r="B50" s="85">
        <v>166</v>
      </c>
      <c r="C50" s="85">
        <v>56</v>
      </c>
      <c r="D50" s="85">
        <v>63</v>
      </c>
      <c r="E50" s="85">
        <v>33</v>
      </c>
      <c r="F50" s="85">
        <v>19</v>
      </c>
      <c r="G50" s="85">
        <v>7</v>
      </c>
      <c r="H50" s="85">
        <v>31</v>
      </c>
      <c r="I50" s="85">
        <v>7</v>
      </c>
      <c r="J50" s="85">
        <v>120</v>
      </c>
      <c r="K50" s="85">
        <v>49</v>
      </c>
      <c r="L50" s="85">
        <v>9</v>
      </c>
      <c r="M50" s="85">
        <v>4</v>
      </c>
      <c r="N50" s="85">
        <v>23</v>
      </c>
      <c r="O50" s="85">
        <v>7</v>
      </c>
      <c r="P50" s="86">
        <f>B50+D50+F50+H50+J50+L50+N50</f>
        <v>431</v>
      </c>
      <c r="Q50" s="86">
        <f>C50+E50+G50+I50+K50+M50+O50</f>
        <v>163</v>
      </c>
      <c r="R50" s="250" t="s">
        <v>2</v>
      </c>
      <c r="S50" s="85">
        <v>0</v>
      </c>
      <c r="T50" s="85">
        <v>0</v>
      </c>
      <c r="U50" s="85">
        <v>0</v>
      </c>
      <c r="V50" s="85">
        <v>0</v>
      </c>
      <c r="W50" s="85">
        <v>0</v>
      </c>
      <c r="X50" s="85">
        <v>0</v>
      </c>
      <c r="Y50" s="85">
        <v>0</v>
      </c>
      <c r="Z50" s="85">
        <v>0</v>
      </c>
      <c r="AA50" s="85">
        <v>37</v>
      </c>
      <c r="AB50" s="85">
        <v>20</v>
      </c>
      <c r="AC50" s="85">
        <v>2</v>
      </c>
      <c r="AD50" s="85">
        <v>0</v>
      </c>
      <c r="AE50" s="85">
        <v>7</v>
      </c>
      <c r="AF50" s="85">
        <v>0</v>
      </c>
      <c r="AG50" s="86">
        <f>S50+U50+W50+Y50+AA50+AC50+AE50</f>
        <v>46</v>
      </c>
      <c r="AH50" s="86">
        <f>T50+V50+X50+Z50+AB50+AD50+AF50</f>
        <v>20</v>
      </c>
      <c r="AI50" s="333" t="s">
        <v>2</v>
      </c>
      <c r="AJ50" s="85">
        <v>3</v>
      </c>
      <c r="AK50" s="85">
        <v>1</v>
      </c>
      <c r="AL50" s="85">
        <v>1</v>
      </c>
      <c r="AM50" s="85">
        <v>1</v>
      </c>
      <c r="AN50" s="85">
        <v>2</v>
      </c>
      <c r="AO50" s="85">
        <v>1</v>
      </c>
      <c r="AP50" s="85">
        <v>1</v>
      </c>
      <c r="AQ50" s="85">
        <v>10</v>
      </c>
      <c r="AR50" s="85">
        <v>8</v>
      </c>
      <c r="AS50" s="85">
        <v>0</v>
      </c>
      <c r="AT50" s="85">
        <v>8</v>
      </c>
      <c r="AU50" s="96"/>
      <c r="AV50" s="96"/>
      <c r="AW50" s="96"/>
      <c r="AX50" s="96"/>
      <c r="AY50" s="96">
        <v>19</v>
      </c>
      <c r="AZ50" s="85">
        <v>0</v>
      </c>
      <c r="BA50" s="85">
        <f t="shared" si="11"/>
        <v>2</v>
      </c>
      <c r="BB50" s="85">
        <v>2</v>
      </c>
      <c r="BC50" s="10"/>
    </row>
    <row r="51" spans="1:55" ht="1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6">
        <f t="shared" si="12"/>
        <v>0</v>
      </c>
      <c r="Q51" s="86">
        <f t="shared" si="13"/>
        <v>0</v>
      </c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>
        <f t="shared" si="14"/>
        <v>0</v>
      </c>
      <c r="AH51" s="85">
        <f t="shared" si="15"/>
        <v>0</v>
      </c>
      <c r="AI51" s="32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96"/>
      <c r="AV51" s="96"/>
      <c r="AW51" s="96"/>
      <c r="AX51" s="96"/>
      <c r="AY51" s="96"/>
      <c r="AZ51" s="85"/>
      <c r="BA51" s="85"/>
      <c r="BB51" s="85"/>
      <c r="BC51" s="10"/>
    </row>
    <row r="52" spans="1:55" ht="15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6">
        <f t="shared" si="12"/>
        <v>0</v>
      </c>
      <c r="Q52" s="86">
        <f t="shared" si="13"/>
        <v>0</v>
      </c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>
        <f t="shared" si="14"/>
        <v>0</v>
      </c>
      <c r="AH52" s="85">
        <f t="shared" si="15"/>
        <v>0</v>
      </c>
      <c r="AI52" s="32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96"/>
      <c r="AV52" s="96"/>
      <c r="AW52" s="96"/>
      <c r="AX52" s="96"/>
      <c r="AY52" s="96"/>
      <c r="AZ52" s="96"/>
      <c r="BA52" s="85"/>
      <c r="BB52" s="10"/>
      <c r="BC52" s="10"/>
    </row>
    <row r="53" spans="1:55" ht="15" customHeight="1">
      <c r="A53" s="164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87"/>
      <c r="Q53" s="187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327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99"/>
      <c r="AV53" s="199"/>
      <c r="AW53" s="199"/>
      <c r="AX53" s="199"/>
      <c r="AY53" s="199"/>
      <c r="AZ53" s="199"/>
      <c r="BA53" s="164"/>
      <c r="BB53" s="40"/>
      <c r="BC53" s="40"/>
    </row>
    <row r="54" spans="1:55" s="66" customFormat="1" ht="12.75">
      <c r="A54" s="122" t="s">
        <v>179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79"/>
      <c r="Q54" s="179"/>
      <c r="R54" s="122" t="s">
        <v>255</v>
      </c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321" t="s">
        <v>324</v>
      </c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97"/>
      <c r="AV54" s="97"/>
      <c r="AW54" s="97"/>
      <c r="AX54" s="97"/>
      <c r="AY54" s="97"/>
      <c r="AZ54" s="97"/>
      <c r="BA54" s="122"/>
      <c r="BB54" s="24"/>
      <c r="BC54" s="24"/>
    </row>
    <row r="55" spans="1:55" s="66" customFormat="1" ht="12.75">
      <c r="A55" s="122" t="s">
        <v>415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79"/>
      <c r="Q55" s="179"/>
      <c r="R55" s="122" t="s">
        <v>415</v>
      </c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321" t="s">
        <v>418</v>
      </c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97"/>
      <c r="AV55" s="97"/>
      <c r="AW55" s="97"/>
      <c r="AX55" s="97"/>
      <c r="AY55" s="97"/>
      <c r="AZ55" s="97"/>
      <c r="BA55" s="122"/>
      <c r="BB55" s="24"/>
      <c r="BC55" s="24"/>
    </row>
    <row r="56" spans="1:55" s="66" customFormat="1" ht="12.75">
      <c r="A56" s="122" t="s">
        <v>401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79"/>
      <c r="Q56" s="179"/>
      <c r="R56" s="122" t="s">
        <v>401</v>
      </c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321" t="s">
        <v>401</v>
      </c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97"/>
      <c r="AV56" s="97"/>
      <c r="AW56" s="97"/>
      <c r="AX56" s="97"/>
      <c r="AY56" s="97"/>
      <c r="AZ56" s="97"/>
      <c r="BA56" s="122"/>
      <c r="BB56" s="24"/>
      <c r="BC56" s="24"/>
    </row>
    <row r="57" spans="1:53" ht="12.75">
      <c r="A57" s="160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95"/>
      <c r="AV57" s="195"/>
      <c r="AW57" s="195"/>
      <c r="AX57" s="195"/>
      <c r="AY57" s="97"/>
      <c r="AZ57" s="97"/>
      <c r="BA57" s="122"/>
    </row>
    <row r="58" spans="1:53" ht="12.75">
      <c r="A58" s="161" t="s">
        <v>537</v>
      </c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81" t="s">
        <v>258</v>
      </c>
      <c r="O58" s="122"/>
      <c r="R58" s="161" t="s">
        <v>537</v>
      </c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81" t="s">
        <v>258</v>
      </c>
      <c r="AF58" s="122"/>
      <c r="AG58" s="160"/>
      <c r="AH58" s="160"/>
      <c r="AI58" s="323" t="s">
        <v>537</v>
      </c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95"/>
      <c r="AV58" s="195"/>
      <c r="AW58" s="195"/>
      <c r="AX58" s="196"/>
      <c r="AY58" s="196" t="s">
        <v>258</v>
      </c>
      <c r="AZ58" s="97"/>
      <c r="BA58" s="122"/>
    </row>
    <row r="59" spans="1:53" ht="12.75">
      <c r="A59" s="161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81"/>
      <c r="O59" s="122"/>
      <c r="R59" s="161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81"/>
      <c r="AF59" s="122"/>
      <c r="AG59" s="160"/>
      <c r="AH59" s="160"/>
      <c r="AI59" s="323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95"/>
      <c r="AV59" s="195"/>
      <c r="AW59" s="195"/>
      <c r="AX59" s="196"/>
      <c r="AY59" s="97"/>
      <c r="AZ59" s="97"/>
      <c r="BA59" s="160"/>
    </row>
    <row r="60" spans="1:55" s="433" customFormat="1" ht="18" customHeight="1">
      <c r="A60" s="501"/>
      <c r="B60" s="235" t="s">
        <v>283</v>
      </c>
      <c r="C60" s="236"/>
      <c r="D60" s="235" t="s">
        <v>284</v>
      </c>
      <c r="E60" s="236"/>
      <c r="F60" s="235" t="s">
        <v>285</v>
      </c>
      <c r="G60" s="236"/>
      <c r="H60" s="235" t="s">
        <v>286</v>
      </c>
      <c r="I60" s="236"/>
      <c r="J60" s="235" t="s">
        <v>287</v>
      </c>
      <c r="K60" s="236"/>
      <c r="L60" s="235" t="s">
        <v>288</v>
      </c>
      <c r="M60" s="236"/>
      <c r="N60" s="235" t="s">
        <v>289</v>
      </c>
      <c r="O60" s="236"/>
      <c r="P60" s="233" t="s">
        <v>259</v>
      </c>
      <c r="Q60" s="234"/>
      <c r="R60" s="501"/>
      <c r="S60" s="235" t="s">
        <v>283</v>
      </c>
      <c r="T60" s="236"/>
      <c r="U60" s="235" t="s">
        <v>284</v>
      </c>
      <c r="V60" s="236"/>
      <c r="W60" s="235" t="s">
        <v>285</v>
      </c>
      <c r="X60" s="236"/>
      <c r="Y60" s="235" t="s">
        <v>286</v>
      </c>
      <c r="Z60" s="236"/>
      <c r="AA60" s="235" t="s">
        <v>287</v>
      </c>
      <c r="AB60" s="236"/>
      <c r="AC60" s="235" t="s">
        <v>288</v>
      </c>
      <c r="AD60" s="236"/>
      <c r="AE60" s="235" t="s">
        <v>289</v>
      </c>
      <c r="AF60" s="236"/>
      <c r="AG60" s="235" t="s">
        <v>259</v>
      </c>
      <c r="AH60" s="236"/>
      <c r="AI60" s="501"/>
      <c r="AJ60" s="541" t="s">
        <v>290</v>
      </c>
      <c r="AK60" s="542"/>
      <c r="AL60" s="542"/>
      <c r="AM60" s="542"/>
      <c r="AN60" s="542"/>
      <c r="AO60" s="542"/>
      <c r="AP60" s="542"/>
      <c r="AQ60" s="543"/>
      <c r="AR60" s="412" t="s">
        <v>5</v>
      </c>
      <c r="AS60" s="421"/>
      <c r="AT60" s="428"/>
      <c r="AU60" s="412" t="s">
        <v>534</v>
      </c>
      <c r="AV60" s="413"/>
      <c r="AW60" s="411"/>
      <c r="AX60" s="414"/>
      <c r="AY60" s="500" t="s">
        <v>430</v>
      </c>
      <c r="AZ60" s="399" t="s">
        <v>385</v>
      </c>
      <c r="BA60" s="412" t="s">
        <v>386</v>
      </c>
      <c r="BB60" s="400"/>
      <c r="BC60" s="417"/>
    </row>
    <row r="61" spans="1:55" ht="23.25" customHeight="1">
      <c r="A61" s="502" t="s">
        <v>416</v>
      </c>
      <c r="B61" s="237" t="s">
        <v>532</v>
      </c>
      <c r="C61" s="237" t="s">
        <v>265</v>
      </c>
      <c r="D61" s="237" t="s">
        <v>532</v>
      </c>
      <c r="E61" s="237" t="s">
        <v>265</v>
      </c>
      <c r="F61" s="237" t="s">
        <v>532</v>
      </c>
      <c r="G61" s="237" t="s">
        <v>265</v>
      </c>
      <c r="H61" s="237" t="s">
        <v>532</v>
      </c>
      <c r="I61" s="237" t="s">
        <v>265</v>
      </c>
      <c r="J61" s="237" t="s">
        <v>532</v>
      </c>
      <c r="K61" s="237" t="s">
        <v>265</v>
      </c>
      <c r="L61" s="237" t="s">
        <v>532</v>
      </c>
      <c r="M61" s="237" t="s">
        <v>265</v>
      </c>
      <c r="N61" s="237" t="s">
        <v>532</v>
      </c>
      <c r="O61" s="237" t="s">
        <v>265</v>
      </c>
      <c r="P61" s="239" t="s">
        <v>532</v>
      </c>
      <c r="Q61" s="239" t="s">
        <v>265</v>
      </c>
      <c r="R61" s="502" t="s">
        <v>416</v>
      </c>
      <c r="S61" s="237" t="s">
        <v>532</v>
      </c>
      <c r="T61" s="237" t="s">
        <v>265</v>
      </c>
      <c r="U61" s="237" t="s">
        <v>532</v>
      </c>
      <c r="V61" s="237" t="s">
        <v>265</v>
      </c>
      <c r="W61" s="237" t="s">
        <v>532</v>
      </c>
      <c r="X61" s="237" t="s">
        <v>265</v>
      </c>
      <c r="Y61" s="237" t="s">
        <v>532</v>
      </c>
      <c r="Z61" s="237" t="s">
        <v>265</v>
      </c>
      <c r="AA61" s="237" t="s">
        <v>532</v>
      </c>
      <c r="AB61" s="237" t="s">
        <v>265</v>
      </c>
      <c r="AC61" s="237" t="s">
        <v>532</v>
      </c>
      <c r="AD61" s="237" t="s">
        <v>265</v>
      </c>
      <c r="AE61" s="237" t="s">
        <v>532</v>
      </c>
      <c r="AF61" s="237" t="s">
        <v>265</v>
      </c>
      <c r="AG61" s="237" t="s">
        <v>532</v>
      </c>
      <c r="AH61" s="237" t="s">
        <v>265</v>
      </c>
      <c r="AI61" s="502" t="s">
        <v>416</v>
      </c>
      <c r="AJ61" s="238" t="s">
        <v>283</v>
      </c>
      <c r="AK61" s="238" t="s">
        <v>291</v>
      </c>
      <c r="AL61" s="238" t="s">
        <v>292</v>
      </c>
      <c r="AM61" s="238" t="s">
        <v>293</v>
      </c>
      <c r="AN61" s="238" t="s">
        <v>294</v>
      </c>
      <c r="AO61" s="238" t="s">
        <v>295</v>
      </c>
      <c r="AP61" s="238" t="s">
        <v>296</v>
      </c>
      <c r="AQ61" s="237" t="s">
        <v>266</v>
      </c>
      <c r="AR61" s="442" t="s">
        <v>393</v>
      </c>
      <c r="AS61" s="347" t="s">
        <v>394</v>
      </c>
      <c r="AT61" s="443" t="s">
        <v>392</v>
      </c>
      <c r="AU61" s="346" t="s">
        <v>533</v>
      </c>
      <c r="AV61" s="347" t="s">
        <v>395</v>
      </c>
      <c r="AW61" s="347" t="s">
        <v>276</v>
      </c>
      <c r="AX61" s="347" t="s">
        <v>4</v>
      </c>
      <c r="AY61" s="349" t="s">
        <v>566</v>
      </c>
      <c r="AZ61" s="349" t="s">
        <v>128</v>
      </c>
      <c r="BA61" s="350" t="s">
        <v>143</v>
      </c>
      <c r="BB61" s="351" t="s">
        <v>138</v>
      </c>
      <c r="BC61" s="350" t="s">
        <v>144</v>
      </c>
    </row>
    <row r="62" spans="1:55" ht="12.75">
      <c r="A62" s="85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5"/>
      <c r="M62" s="85"/>
      <c r="N62" s="85"/>
      <c r="O62" s="85"/>
      <c r="P62" s="186"/>
      <c r="Q62" s="186"/>
      <c r="R62" s="85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324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198"/>
      <c r="AV62" s="198"/>
      <c r="AW62" s="198"/>
      <c r="AX62" s="198"/>
      <c r="AY62" s="198"/>
      <c r="AZ62" s="198"/>
      <c r="BA62" s="83"/>
      <c r="BB62" s="7"/>
      <c r="BC62" s="7"/>
    </row>
    <row r="63" spans="1:55" s="44" customFormat="1" ht="12.75">
      <c r="A63" s="9" t="s">
        <v>267</v>
      </c>
      <c r="B63" s="9">
        <f>SUM(B65:B88)</f>
        <v>2425</v>
      </c>
      <c r="C63" s="9">
        <f aca="true" t="shared" si="16" ref="C63:Q63">SUM(C65:C88)</f>
        <v>1346</v>
      </c>
      <c r="D63" s="9">
        <f t="shared" si="16"/>
        <v>952</v>
      </c>
      <c r="E63" s="9">
        <f t="shared" si="16"/>
        <v>535</v>
      </c>
      <c r="F63" s="9">
        <f t="shared" si="16"/>
        <v>270</v>
      </c>
      <c r="G63" s="9">
        <f t="shared" si="16"/>
        <v>142</v>
      </c>
      <c r="H63" s="9">
        <f t="shared" si="16"/>
        <v>545</v>
      </c>
      <c r="I63" s="9">
        <f t="shared" si="16"/>
        <v>232</v>
      </c>
      <c r="J63" s="9">
        <f t="shared" si="16"/>
        <v>1409</v>
      </c>
      <c r="K63" s="9">
        <f t="shared" si="16"/>
        <v>761</v>
      </c>
      <c r="L63" s="9">
        <f t="shared" si="16"/>
        <v>208</v>
      </c>
      <c r="M63" s="9">
        <f t="shared" si="16"/>
        <v>93</v>
      </c>
      <c r="N63" s="9">
        <f t="shared" si="16"/>
        <v>269</v>
      </c>
      <c r="O63" s="9">
        <f t="shared" si="16"/>
        <v>116</v>
      </c>
      <c r="P63" s="9">
        <f t="shared" si="16"/>
        <v>6078</v>
      </c>
      <c r="Q63" s="9">
        <f t="shared" si="16"/>
        <v>3225</v>
      </c>
      <c r="R63" s="9" t="s">
        <v>267</v>
      </c>
      <c r="S63" s="9">
        <f>SUM(S65:S88)</f>
        <v>125</v>
      </c>
      <c r="T63" s="9">
        <f aca="true" t="shared" si="17" ref="T63:BC63">SUM(T65:T88)</f>
        <v>74</v>
      </c>
      <c r="U63" s="9">
        <f t="shared" si="17"/>
        <v>37</v>
      </c>
      <c r="V63" s="9">
        <f t="shared" si="17"/>
        <v>16</v>
      </c>
      <c r="W63" s="9">
        <f t="shared" si="17"/>
        <v>10</v>
      </c>
      <c r="X63" s="9">
        <f t="shared" si="17"/>
        <v>1</v>
      </c>
      <c r="Y63" s="9">
        <f t="shared" si="17"/>
        <v>12</v>
      </c>
      <c r="Z63" s="9">
        <f t="shared" si="17"/>
        <v>2</v>
      </c>
      <c r="AA63" s="9">
        <f t="shared" si="17"/>
        <v>331</v>
      </c>
      <c r="AB63" s="9">
        <f t="shared" si="17"/>
        <v>167</v>
      </c>
      <c r="AC63" s="9">
        <f t="shared" si="17"/>
        <v>40</v>
      </c>
      <c r="AD63" s="9">
        <f t="shared" si="17"/>
        <v>23</v>
      </c>
      <c r="AE63" s="9">
        <f t="shared" si="17"/>
        <v>59</v>
      </c>
      <c r="AF63" s="9">
        <f t="shared" si="17"/>
        <v>28</v>
      </c>
      <c r="AG63" s="9">
        <f t="shared" si="17"/>
        <v>614</v>
      </c>
      <c r="AH63" s="9">
        <f t="shared" si="17"/>
        <v>311</v>
      </c>
      <c r="AI63" s="326" t="s">
        <v>267</v>
      </c>
      <c r="AJ63" s="9">
        <f t="shared" si="17"/>
        <v>48</v>
      </c>
      <c r="AK63" s="9">
        <f t="shared" si="17"/>
        <v>23</v>
      </c>
      <c r="AL63" s="9">
        <f t="shared" si="17"/>
        <v>9</v>
      </c>
      <c r="AM63" s="9">
        <f t="shared" si="17"/>
        <v>15</v>
      </c>
      <c r="AN63" s="9">
        <f t="shared" si="17"/>
        <v>29</v>
      </c>
      <c r="AO63" s="9">
        <f t="shared" si="17"/>
        <v>8</v>
      </c>
      <c r="AP63" s="9">
        <f t="shared" si="17"/>
        <v>10</v>
      </c>
      <c r="AQ63" s="9">
        <f t="shared" si="17"/>
        <v>142</v>
      </c>
      <c r="AR63" s="9">
        <f t="shared" si="17"/>
        <v>153</v>
      </c>
      <c r="AS63" s="9">
        <f>SUM(AS65:AS88)</f>
        <v>0</v>
      </c>
      <c r="AT63" s="9">
        <f>SUM(AT65:AT88)</f>
        <v>153</v>
      </c>
      <c r="AU63" s="9">
        <f t="shared" si="17"/>
        <v>0</v>
      </c>
      <c r="AV63" s="9">
        <f t="shared" si="17"/>
        <v>0</v>
      </c>
      <c r="AW63" s="9">
        <f t="shared" si="17"/>
        <v>0</v>
      </c>
      <c r="AX63" s="9">
        <f t="shared" si="17"/>
        <v>0</v>
      </c>
      <c r="AY63" s="9">
        <f t="shared" si="17"/>
        <v>316</v>
      </c>
      <c r="AZ63" s="9">
        <f t="shared" si="17"/>
        <v>51</v>
      </c>
      <c r="BA63" s="9">
        <f t="shared" si="17"/>
        <v>26</v>
      </c>
      <c r="BB63" s="9">
        <f t="shared" si="17"/>
        <v>25</v>
      </c>
      <c r="BC63" s="9">
        <f t="shared" si="17"/>
        <v>1</v>
      </c>
    </row>
    <row r="64" spans="1:55" ht="12.7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6"/>
      <c r="Q64" s="86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32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96"/>
      <c r="AV64" s="96"/>
      <c r="AW64" s="96"/>
      <c r="AX64" s="96"/>
      <c r="AY64" s="96"/>
      <c r="AZ64" s="96"/>
      <c r="BA64" s="85"/>
      <c r="BB64" s="10"/>
      <c r="BC64" s="10"/>
    </row>
    <row r="65" spans="1:55" ht="15" customHeight="1">
      <c r="A65" s="85" t="s">
        <v>103</v>
      </c>
      <c r="B65" s="85">
        <v>92</v>
      </c>
      <c r="C65" s="85">
        <v>56</v>
      </c>
      <c r="D65" s="85">
        <v>43</v>
      </c>
      <c r="E65" s="85">
        <v>20</v>
      </c>
      <c r="F65" s="85">
        <v>0</v>
      </c>
      <c r="G65" s="85">
        <v>0</v>
      </c>
      <c r="H65" s="85">
        <v>23</v>
      </c>
      <c r="I65" s="85">
        <v>7</v>
      </c>
      <c r="J65" s="85">
        <v>35</v>
      </c>
      <c r="K65" s="85">
        <v>20</v>
      </c>
      <c r="L65" s="85">
        <v>0</v>
      </c>
      <c r="M65" s="85">
        <v>0</v>
      </c>
      <c r="N65" s="85">
        <v>0</v>
      </c>
      <c r="O65" s="85">
        <v>0</v>
      </c>
      <c r="P65" s="86">
        <f>B65+D65+F65+H65+J65+L65+N65</f>
        <v>193</v>
      </c>
      <c r="Q65" s="86">
        <f>C65+E65+G65+I65+K65+M65+O65</f>
        <v>103</v>
      </c>
      <c r="R65" s="85" t="s">
        <v>103</v>
      </c>
      <c r="S65" s="85">
        <v>10</v>
      </c>
      <c r="T65" s="85">
        <v>6</v>
      </c>
      <c r="U65" s="85">
        <v>0</v>
      </c>
      <c r="V65" s="85">
        <v>0</v>
      </c>
      <c r="W65" s="85">
        <v>0</v>
      </c>
      <c r="X65" s="85">
        <v>0</v>
      </c>
      <c r="Y65" s="85">
        <v>0</v>
      </c>
      <c r="Z65" s="85">
        <v>0</v>
      </c>
      <c r="AA65" s="85">
        <v>11</v>
      </c>
      <c r="AB65" s="85">
        <v>8</v>
      </c>
      <c r="AC65" s="85">
        <v>0</v>
      </c>
      <c r="AD65" s="85">
        <v>0</v>
      </c>
      <c r="AE65" s="85">
        <v>0</v>
      </c>
      <c r="AF65" s="85">
        <v>0</v>
      </c>
      <c r="AG65" s="86">
        <f>S65+U65+W65+Y65+AA65+AC65+AE65</f>
        <v>21</v>
      </c>
      <c r="AH65" s="86">
        <f>T65+V65+X65+Z65+AB65+AD65+AF65</f>
        <v>14</v>
      </c>
      <c r="AI65" s="325" t="s">
        <v>103</v>
      </c>
      <c r="AJ65" s="85">
        <v>2</v>
      </c>
      <c r="AK65" s="85">
        <v>1</v>
      </c>
      <c r="AL65" s="85">
        <v>0</v>
      </c>
      <c r="AM65" s="85">
        <v>1</v>
      </c>
      <c r="AN65" s="85">
        <v>1</v>
      </c>
      <c r="AO65" s="85">
        <v>0</v>
      </c>
      <c r="AP65" s="85">
        <v>0</v>
      </c>
      <c r="AQ65" s="85">
        <v>5</v>
      </c>
      <c r="AR65" s="85">
        <v>5</v>
      </c>
      <c r="AS65" s="85">
        <v>0</v>
      </c>
      <c r="AT65" s="85">
        <v>5</v>
      </c>
      <c r="AU65" s="96"/>
      <c r="AV65" s="96"/>
      <c r="AW65" s="96"/>
      <c r="AX65" s="96"/>
      <c r="AY65" s="96">
        <v>12</v>
      </c>
      <c r="AZ65" s="85">
        <v>0</v>
      </c>
      <c r="BA65" s="85">
        <f aca="true" t="shared" si="18" ref="BA65:BA74">+BB65+BC65</f>
        <v>1</v>
      </c>
      <c r="BB65" s="85">
        <v>1</v>
      </c>
      <c r="BC65" s="10"/>
    </row>
    <row r="66" spans="1:55" ht="15" customHeight="1">
      <c r="A66" s="85" t="s">
        <v>105</v>
      </c>
      <c r="B66" s="85">
        <v>77</v>
      </c>
      <c r="C66" s="85">
        <v>34</v>
      </c>
      <c r="D66" s="85">
        <v>30</v>
      </c>
      <c r="E66" s="85">
        <v>16</v>
      </c>
      <c r="F66" s="85">
        <v>0</v>
      </c>
      <c r="G66" s="85">
        <v>0</v>
      </c>
      <c r="H66" s="85">
        <v>0</v>
      </c>
      <c r="I66" s="85">
        <v>0</v>
      </c>
      <c r="J66" s="85">
        <v>37</v>
      </c>
      <c r="K66" s="85">
        <v>24</v>
      </c>
      <c r="L66" s="85">
        <v>0</v>
      </c>
      <c r="M66" s="85">
        <v>0</v>
      </c>
      <c r="N66" s="85">
        <v>0</v>
      </c>
      <c r="O66" s="85">
        <v>0</v>
      </c>
      <c r="P66" s="86">
        <f aca="true" t="shared" si="19" ref="P66:P88">B66+D66+F66+H66+J66+L66+N66</f>
        <v>144</v>
      </c>
      <c r="Q66" s="86">
        <f aca="true" t="shared" si="20" ref="Q66:Q88">C66+E66+G66+I66+K66+M66+O66</f>
        <v>74</v>
      </c>
      <c r="R66" s="85" t="s">
        <v>105</v>
      </c>
      <c r="S66" s="85">
        <v>0</v>
      </c>
      <c r="T66" s="85">
        <v>0</v>
      </c>
      <c r="U66" s="85">
        <v>1</v>
      </c>
      <c r="V66" s="85">
        <v>0</v>
      </c>
      <c r="W66" s="85">
        <v>0</v>
      </c>
      <c r="X66" s="85">
        <v>0</v>
      </c>
      <c r="Y66" s="85">
        <v>0</v>
      </c>
      <c r="Z66" s="85">
        <v>0</v>
      </c>
      <c r="AA66" s="85">
        <v>12</v>
      </c>
      <c r="AB66" s="85">
        <v>6</v>
      </c>
      <c r="AC66" s="85">
        <v>0</v>
      </c>
      <c r="AD66" s="85">
        <v>0</v>
      </c>
      <c r="AE66" s="85">
        <v>0</v>
      </c>
      <c r="AF66" s="85">
        <v>0</v>
      </c>
      <c r="AG66" s="86">
        <f>S66+U66+W66+Y66+AA66+AC66+AE66</f>
        <v>13</v>
      </c>
      <c r="AH66" s="86">
        <f>T66+V66+X66+Z66+AB66+AD66+AF66</f>
        <v>6</v>
      </c>
      <c r="AI66" s="325" t="s">
        <v>105</v>
      </c>
      <c r="AJ66" s="85">
        <v>2</v>
      </c>
      <c r="AK66" s="85">
        <v>1</v>
      </c>
      <c r="AL66" s="85">
        <v>0</v>
      </c>
      <c r="AM66" s="85">
        <v>0</v>
      </c>
      <c r="AN66" s="85">
        <v>1</v>
      </c>
      <c r="AO66" s="85">
        <v>0</v>
      </c>
      <c r="AP66" s="85">
        <v>0</v>
      </c>
      <c r="AQ66" s="85">
        <v>4</v>
      </c>
      <c r="AR66" s="85">
        <v>7</v>
      </c>
      <c r="AS66" s="85">
        <v>0</v>
      </c>
      <c r="AT66" s="85">
        <v>7</v>
      </c>
      <c r="AU66" s="96"/>
      <c r="AV66" s="96"/>
      <c r="AW66" s="96"/>
      <c r="AX66" s="96"/>
      <c r="AY66" s="96">
        <v>16</v>
      </c>
      <c r="AZ66" s="85">
        <v>2</v>
      </c>
      <c r="BA66" s="85">
        <f t="shared" si="18"/>
        <v>2</v>
      </c>
      <c r="BB66" s="85">
        <v>2</v>
      </c>
      <c r="BC66" s="10"/>
    </row>
    <row r="67" spans="1:55" ht="15" customHeight="1">
      <c r="A67" s="85" t="s">
        <v>450</v>
      </c>
      <c r="B67" s="85">
        <v>613</v>
      </c>
      <c r="C67" s="85">
        <v>354</v>
      </c>
      <c r="D67" s="85">
        <v>195</v>
      </c>
      <c r="E67" s="85">
        <v>104</v>
      </c>
      <c r="F67" s="85">
        <v>0</v>
      </c>
      <c r="G67" s="85">
        <v>0</v>
      </c>
      <c r="H67" s="85">
        <v>271</v>
      </c>
      <c r="I67" s="85">
        <v>114</v>
      </c>
      <c r="J67" s="85">
        <v>349</v>
      </c>
      <c r="K67" s="85">
        <v>194</v>
      </c>
      <c r="L67" s="85">
        <v>0</v>
      </c>
      <c r="M67" s="85">
        <v>0</v>
      </c>
      <c r="N67" s="85">
        <v>98</v>
      </c>
      <c r="O67" s="85">
        <v>42</v>
      </c>
      <c r="P67" s="86">
        <f t="shared" si="19"/>
        <v>1526</v>
      </c>
      <c r="Q67" s="86">
        <f t="shared" si="20"/>
        <v>808</v>
      </c>
      <c r="R67" s="85" t="s">
        <v>450</v>
      </c>
      <c r="S67" s="85">
        <v>15</v>
      </c>
      <c r="T67" s="85">
        <v>7</v>
      </c>
      <c r="U67" s="85">
        <v>2</v>
      </c>
      <c r="V67" s="85">
        <v>1</v>
      </c>
      <c r="W67" s="85">
        <v>0</v>
      </c>
      <c r="X67" s="85">
        <v>0</v>
      </c>
      <c r="Y67" s="85">
        <v>3</v>
      </c>
      <c r="Z67" s="85">
        <v>1</v>
      </c>
      <c r="AA67" s="85">
        <v>69</v>
      </c>
      <c r="AB67" s="85">
        <v>32</v>
      </c>
      <c r="AC67" s="85">
        <v>0</v>
      </c>
      <c r="AD67" s="85">
        <v>0</v>
      </c>
      <c r="AE67" s="85">
        <v>18</v>
      </c>
      <c r="AF67" s="85">
        <v>7</v>
      </c>
      <c r="AG67" s="86">
        <f aca="true" t="shared" si="21" ref="AG67:AG88">S67+U67+W67+Y67+AA67+AC67+AE67</f>
        <v>107</v>
      </c>
      <c r="AH67" s="86">
        <f aca="true" t="shared" si="22" ref="AH67:AH88">T67+V67+X67+Z67+AB67+AD67+AF67</f>
        <v>48</v>
      </c>
      <c r="AI67" s="325" t="s">
        <v>450</v>
      </c>
      <c r="AJ67" s="85">
        <v>10</v>
      </c>
      <c r="AK67" s="85">
        <v>3</v>
      </c>
      <c r="AL67" s="85">
        <v>0</v>
      </c>
      <c r="AM67" s="85">
        <v>5</v>
      </c>
      <c r="AN67" s="85">
        <v>5</v>
      </c>
      <c r="AO67" s="85">
        <v>0</v>
      </c>
      <c r="AP67" s="85">
        <v>2</v>
      </c>
      <c r="AQ67" s="85">
        <v>25</v>
      </c>
      <c r="AR67" s="85">
        <v>25</v>
      </c>
      <c r="AS67" s="85">
        <v>0</v>
      </c>
      <c r="AT67" s="85">
        <v>25</v>
      </c>
      <c r="AU67" s="96"/>
      <c r="AV67" s="96"/>
      <c r="AW67" s="96"/>
      <c r="AX67" s="96"/>
      <c r="AY67" s="96">
        <v>44</v>
      </c>
      <c r="AZ67" s="85">
        <v>11</v>
      </c>
      <c r="BA67" s="85">
        <f t="shared" si="18"/>
        <v>3</v>
      </c>
      <c r="BB67" s="85">
        <v>3</v>
      </c>
      <c r="BC67" s="10"/>
    </row>
    <row r="68" spans="1:55" ht="15" customHeight="1">
      <c r="A68" s="85" t="s">
        <v>108</v>
      </c>
      <c r="B68" s="85">
        <v>155</v>
      </c>
      <c r="C68" s="85">
        <v>84</v>
      </c>
      <c r="D68" s="85">
        <v>85</v>
      </c>
      <c r="E68" s="85">
        <v>37</v>
      </c>
      <c r="F68" s="85">
        <v>21</v>
      </c>
      <c r="G68" s="85">
        <v>11</v>
      </c>
      <c r="H68" s="85">
        <v>16</v>
      </c>
      <c r="I68" s="85">
        <v>1</v>
      </c>
      <c r="J68" s="85">
        <v>145</v>
      </c>
      <c r="K68" s="85">
        <v>54</v>
      </c>
      <c r="L68" s="85">
        <v>0</v>
      </c>
      <c r="M68" s="85">
        <v>0</v>
      </c>
      <c r="N68" s="85">
        <v>28</v>
      </c>
      <c r="O68" s="85">
        <v>10</v>
      </c>
      <c r="P68" s="86">
        <f t="shared" si="19"/>
        <v>450</v>
      </c>
      <c r="Q68" s="86">
        <f t="shared" si="20"/>
        <v>197</v>
      </c>
      <c r="R68" s="85" t="s">
        <v>108</v>
      </c>
      <c r="S68" s="85">
        <v>3</v>
      </c>
      <c r="T68" s="85">
        <v>2</v>
      </c>
      <c r="U68" s="85">
        <v>7</v>
      </c>
      <c r="V68" s="85">
        <v>3</v>
      </c>
      <c r="W68" s="85">
        <v>2</v>
      </c>
      <c r="X68" s="85">
        <v>0</v>
      </c>
      <c r="Y68" s="85">
        <v>1</v>
      </c>
      <c r="Z68" s="85">
        <v>0</v>
      </c>
      <c r="AA68" s="85">
        <v>40</v>
      </c>
      <c r="AB68" s="85">
        <v>16</v>
      </c>
      <c r="AC68" s="85">
        <v>0</v>
      </c>
      <c r="AD68" s="85">
        <v>0</v>
      </c>
      <c r="AE68" s="85">
        <v>10</v>
      </c>
      <c r="AF68" s="85">
        <v>3</v>
      </c>
      <c r="AG68" s="86">
        <f t="shared" si="21"/>
        <v>63</v>
      </c>
      <c r="AH68" s="86">
        <f t="shared" si="22"/>
        <v>24</v>
      </c>
      <c r="AI68" s="325" t="s">
        <v>108</v>
      </c>
      <c r="AJ68" s="85">
        <v>4</v>
      </c>
      <c r="AK68" s="85">
        <v>2</v>
      </c>
      <c r="AL68" s="85">
        <v>1</v>
      </c>
      <c r="AM68" s="85">
        <v>2</v>
      </c>
      <c r="AN68" s="85">
        <v>4</v>
      </c>
      <c r="AO68" s="85">
        <v>0</v>
      </c>
      <c r="AP68" s="85">
        <v>2</v>
      </c>
      <c r="AQ68" s="85">
        <v>15</v>
      </c>
      <c r="AR68" s="85">
        <v>19</v>
      </c>
      <c r="AS68" s="85">
        <v>0</v>
      </c>
      <c r="AT68" s="85">
        <v>19</v>
      </c>
      <c r="AU68" s="96"/>
      <c r="AV68" s="96"/>
      <c r="AW68" s="96"/>
      <c r="AX68" s="96"/>
      <c r="AY68" s="96">
        <v>24</v>
      </c>
      <c r="AZ68" s="85">
        <v>3</v>
      </c>
      <c r="BA68" s="85">
        <f t="shared" si="18"/>
        <v>3</v>
      </c>
      <c r="BB68" s="85">
        <v>3</v>
      </c>
      <c r="BC68" s="10"/>
    </row>
    <row r="69" spans="1:55" ht="15" customHeight="1">
      <c r="A69" s="85" t="s">
        <v>109</v>
      </c>
      <c r="B69" s="85">
        <v>129</v>
      </c>
      <c r="C69" s="85">
        <v>58</v>
      </c>
      <c r="D69" s="85">
        <v>82</v>
      </c>
      <c r="E69" s="85">
        <v>47</v>
      </c>
      <c r="F69" s="85">
        <v>0</v>
      </c>
      <c r="G69" s="85">
        <v>0</v>
      </c>
      <c r="H69" s="85">
        <v>38</v>
      </c>
      <c r="I69" s="85">
        <v>15</v>
      </c>
      <c r="J69" s="85">
        <v>34</v>
      </c>
      <c r="K69" s="85">
        <v>13</v>
      </c>
      <c r="L69" s="85">
        <v>0</v>
      </c>
      <c r="M69" s="85">
        <v>0</v>
      </c>
      <c r="N69" s="85">
        <v>0</v>
      </c>
      <c r="O69" s="85">
        <v>0</v>
      </c>
      <c r="P69" s="86">
        <f t="shared" si="19"/>
        <v>283</v>
      </c>
      <c r="Q69" s="86">
        <f t="shared" si="20"/>
        <v>133</v>
      </c>
      <c r="R69" s="85" t="s">
        <v>109</v>
      </c>
      <c r="S69" s="85">
        <v>11</v>
      </c>
      <c r="T69" s="85">
        <v>4</v>
      </c>
      <c r="U69" s="85">
        <v>6</v>
      </c>
      <c r="V69" s="85">
        <v>2</v>
      </c>
      <c r="W69" s="85">
        <v>0</v>
      </c>
      <c r="X69" s="85">
        <v>0</v>
      </c>
      <c r="Y69" s="85">
        <v>0</v>
      </c>
      <c r="Z69" s="85">
        <v>0</v>
      </c>
      <c r="AA69" s="85">
        <v>21</v>
      </c>
      <c r="AB69" s="85">
        <v>3</v>
      </c>
      <c r="AC69" s="85">
        <v>0</v>
      </c>
      <c r="AD69" s="85">
        <v>0</v>
      </c>
      <c r="AE69" s="85">
        <v>0</v>
      </c>
      <c r="AF69" s="85">
        <v>0</v>
      </c>
      <c r="AG69" s="86">
        <f t="shared" si="21"/>
        <v>38</v>
      </c>
      <c r="AH69" s="86">
        <f t="shared" si="22"/>
        <v>9</v>
      </c>
      <c r="AI69" s="325" t="s">
        <v>109</v>
      </c>
      <c r="AJ69" s="85">
        <v>2</v>
      </c>
      <c r="AK69" s="85">
        <v>1</v>
      </c>
      <c r="AL69" s="85">
        <v>0</v>
      </c>
      <c r="AM69" s="85">
        <v>1</v>
      </c>
      <c r="AN69" s="85">
        <v>0</v>
      </c>
      <c r="AO69" s="85">
        <v>0</v>
      </c>
      <c r="AP69" s="85">
        <v>0</v>
      </c>
      <c r="AQ69" s="85">
        <v>4</v>
      </c>
      <c r="AR69" s="85">
        <v>7</v>
      </c>
      <c r="AS69" s="85">
        <v>0</v>
      </c>
      <c r="AT69" s="85">
        <v>7</v>
      </c>
      <c r="AU69" s="96"/>
      <c r="AV69" s="96"/>
      <c r="AW69" s="96"/>
      <c r="AX69" s="96"/>
      <c r="AY69" s="96">
        <v>6</v>
      </c>
      <c r="AZ69" s="85">
        <v>2</v>
      </c>
      <c r="BA69" s="85">
        <f t="shared" si="18"/>
        <v>2</v>
      </c>
      <c r="BB69" s="85">
        <v>2</v>
      </c>
      <c r="BC69" s="10"/>
    </row>
    <row r="70" spans="1:55" ht="15" customHeight="1">
      <c r="A70" s="85" t="s">
        <v>279</v>
      </c>
      <c r="B70" s="85">
        <v>942</v>
      </c>
      <c r="C70" s="85">
        <v>557</v>
      </c>
      <c r="D70" s="85">
        <v>329</v>
      </c>
      <c r="E70" s="85">
        <v>206</v>
      </c>
      <c r="F70" s="85">
        <v>249</v>
      </c>
      <c r="G70" s="85">
        <v>131</v>
      </c>
      <c r="H70" s="85">
        <v>61</v>
      </c>
      <c r="I70" s="85">
        <v>32</v>
      </c>
      <c r="J70" s="85">
        <v>568</v>
      </c>
      <c r="K70" s="85">
        <v>323</v>
      </c>
      <c r="L70" s="85">
        <v>208</v>
      </c>
      <c r="M70" s="85">
        <v>93</v>
      </c>
      <c r="N70" s="85">
        <v>65</v>
      </c>
      <c r="O70" s="85">
        <v>28</v>
      </c>
      <c r="P70" s="86">
        <f t="shared" si="19"/>
        <v>2422</v>
      </c>
      <c r="Q70" s="86">
        <f t="shared" si="20"/>
        <v>1370</v>
      </c>
      <c r="R70" s="85" t="s">
        <v>279</v>
      </c>
      <c r="S70" s="85">
        <v>60</v>
      </c>
      <c r="T70" s="85">
        <v>43</v>
      </c>
      <c r="U70" s="85">
        <v>18</v>
      </c>
      <c r="V70" s="85">
        <v>9</v>
      </c>
      <c r="W70" s="85">
        <v>8</v>
      </c>
      <c r="X70" s="85">
        <v>1</v>
      </c>
      <c r="Y70" s="85">
        <v>1</v>
      </c>
      <c r="Z70" s="85">
        <v>1</v>
      </c>
      <c r="AA70" s="85">
        <v>127</v>
      </c>
      <c r="AB70" s="85">
        <v>75</v>
      </c>
      <c r="AC70" s="85">
        <v>40</v>
      </c>
      <c r="AD70" s="85">
        <v>23</v>
      </c>
      <c r="AE70" s="85">
        <v>20</v>
      </c>
      <c r="AF70" s="85">
        <v>10</v>
      </c>
      <c r="AG70" s="86">
        <f t="shared" si="21"/>
        <v>274</v>
      </c>
      <c r="AH70" s="86">
        <f t="shared" si="22"/>
        <v>162</v>
      </c>
      <c r="AI70" s="325" t="s">
        <v>279</v>
      </c>
      <c r="AJ70" s="85">
        <v>20</v>
      </c>
      <c r="AK70" s="85">
        <v>10</v>
      </c>
      <c r="AL70" s="85">
        <v>8</v>
      </c>
      <c r="AM70" s="85">
        <v>2</v>
      </c>
      <c r="AN70" s="85">
        <v>13</v>
      </c>
      <c r="AO70" s="85">
        <v>8</v>
      </c>
      <c r="AP70" s="85">
        <v>3</v>
      </c>
      <c r="AQ70" s="85">
        <v>64</v>
      </c>
      <c r="AR70" s="85">
        <v>65</v>
      </c>
      <c r="AS70" s="85">
        <v>0</v>
      </c>
      <c r="AT70" s="85">
        <v>65</v>
      </c>
      <c r="AU70" s="96"/>
      <c r="AV70" s="96"/>
      <c r="AW70" s="96"/>
      <c r="AX70" s="96"/>
      <c r="AY70" s="96">
        <v>161</v>
      </c>
      <c r="AZ70" s="85">
        <f>19+9</f>
        <v>28</v>
      </c>
      <c r="BA70" s="85">
        <f t="shared" si="18"/>
        <v>10</v>
      </c>
      <c r="BB70" s="85">
        <v>9</v>
      </c>
      <c r="BC70" s="10">
        <v>1</v>
      </c>
    </row>
    <row r="71" spans="1:55" ht="15" customHeight="1">
      <c r="A71" s="85" t="s">
        <v>453</v>
      </c>
      <c r="B71" s="85">
        <v>50</v>
      </c>
      <c r="C71" s="85">
        <v>23</v>
      </c>
      <c r="D71" s="85">
        <v>14</v>
      </c>
      <c r="E71" s="85">
        <v>8</v>
      </c>
      <c r="F71" s="85">
        <v>0</v>
      </c>
      <c r="G71" s="85">
        <v>0</v>
      </c>
      <c r="H71" s="85">
        <v>13</v>
      </c>
      <c r="I71" s="85">
        <v>8</v>
      </c>
      <c r="J71" s="85">
        <v>21</v>
      </c>
      <c r="K71" s="85">
        <v>12</v>
      </c>
      <c r="L71" s="85">
        <v>0</v>
      </c>
      <c r="M71" s="85">
        <v>0</v>
      </c>
      <c r="N71" s="85">
        <v>7</v>
      </c>
      <c r="O71" s="85">
        <v>1</v>
      </c>
      <c r="P71" s="86">
        <f>B71+D71+F71+H71+J71+L71+N71</f>
        <v>105</v>
      </c>
      <c r="Q71" s="86">
        <f>C71+E71+G71+I71+K71+M71+O71</f>
        <v>52</v>
      </c>
      <c r="R71" s="85" t="s">
        <v>453</v>
      </c>
      <c r="S71" s="85">
        <v>0</v>
      </c>
      <c r="T71" s="85">
        <v>0</v>
      </c>
      <c r="U71" s="85">
        <v>1</v>
      </c>
      <c r="V71" s="85">
        <v>0</v>
      </c>
      <c r="W71" s="85">
        <v>0</v>
      </c>
      <c r="X71" s="85">
        <v>0</v>
      </c>
      <c r="Y71" s="85">
        <v>0</v>
      </c>
      <c r="Z71" s="85">
        <v>0</v>
      </c>
      <c r="AA71" s="85">
        <v>11</v>
      </c>
      <c r="AB71" s="85">
        <v>7</v>
      </c>
      <c r="AC71" s="85">
        <v>0</v>
      </c>
      <c r="AD71" s="85">
        <v>0</v>
      </c>
      <c r="AE71" s="85">
        <v>0</v>
      </c>
      <c r="AF71" s="85">
        <v>0</v>
      </c>
      <c r="AG71" s="86">
        <f>S71+U71+W71+Y71+AA71+AC71+AE71</f>
        <v>12</v>
      </c>
      <c r="AH71" s="86">
        <f>T71+V71+X71+Z71+AB71+AD71+AF71</f>
        <v>7</v>
      </c>
      <c r="AI71" s="325" t="s">
        <v>453</v>
      </c>
      <c r="AJ71" s="85">
        <v>1</v>
      </c>
      <c r="AK71" s="85">
        <v>1</v>
      </c>
      <c r="AL71" s="85">
        <v>0</v>
      </c>
      <c r="AM71" s="85">
        <v>1</v>
      </c>
      <c r="AN71" s="85">
        <v>1</v>
      </c>
      <c r="AO71" s="85">
        <v>0</v>
      </c>
      <c r="AP71" s="85">
        <v>1</v>
      </c>
      <c r="AQ71" s="85">
        <v>5</v>
      </c>
      <c r="AR71" s="85">
        <v>5</v>
      </c>
      <c r="AS71" s="85">
        <v>0</v>
      </c>
      <c r="AT71" s="85">
        <v>5</v>
      </c>
      <c r="AU71" s="96"/>
      <c r="AV71" s="96"/>
      <c r="AW71" s="96"/>
      <c r="AX71" s="96"/>
      <c r="AY71" s="96">
        <v>5</v>
      </c>
      <c r="AZ71" s="85">
        <v>0</v>
      </c>
      <c r="BA71" s="85">
        <f t="shared" si="18"/>
        <v>1</v>
      </c>
      <c r="BB71" s="85">
        <v>1</v>
      </c>
      <c r="BC71" s="10"/>
    </row>
    <row r="72" spans="1:55" ht="15" customHeight="1">
      <c r="A72" s="85" t="s">
        <v>114</v>
      </c>
      <c r="B72" s="85">
        <v>146</v>
      </c>
      <c r="C72" s="85">
        <v>70</v>
      </c>
      <c r="D72" s="85">
        <v>96</v>
      </c>
      <c r="E72" s="85">
        <v>56</v>
      </c>
      <c r="F72" s="85">
        <v>0</v>
      </c>
      <c r="G72" s="85">
        <v>0</v>
      </c>
      <c r="H72" s="85">
        <v>60</v>
      </c>
      <c r="I72" s="85">
        <v>26</v>
      </c>
      <c r="J72" s="85">
        <v>64</v>
      </c>
      <c r="K72" s="85">
        <v>43</v>
      </c>
      <c r="L72" s="85">
        <v>0</v>
      </c>
      <c r="M72" s="85">
        <v>0</v>
      </c>
      <c r="N72" s="85">
        <v>52</v>
      </c>
      <c r="O72" s="85">
        <v>28</v>
      </c>
      <c r="P72" s="86">
        <f t="shared" si="19"/>
        <v>418</v>
      </c>
      <c r="Q72" s="86">
        <f t="shared" si="20"/>
        <v>223</v>
      </c>
      <c r="R72" s="85" t="s">
        <v>114</v>
      </c>
      <c r="S72" s="85">
        <v>13</v>
      </c>
      <c r="T72" s="85">
        <v>5</v>
      </c>
      <c r="U72" s="85">
        <v>2</v>
      </c>
      <c r="V72" s="85">
        <v>1</v>
      </c>
      <c r="W72" s="85">
        <v>0</v>
      </c>
      <c r="X72" s="85">
        <v>0</v>
      </c>
      <c r="Y72" s="85">
        <v>0</v>
      </c>
      <c r="Z72" s="85">
        <v>0</v>
      </c>
      <c r="AA72" s="85">
        <v>4</v>
      </c>
      <c r="AB72" s="85">
        <v>2</v>
      </c>
      <c r="AC72" s="85">
        <v>0</v>
      </c>
      <c r="AD72" s="85">
        <v>0</v>
      </c>
      <c r="AE72" s="85">
        <v>10</v>
      </c>
      <c r="AF72" s="85">
        <v>7</v>
      </c>
      <c r="AG72" s="86">
        <f t="shared" si="21"/>
        <v>29</v>
      </c>
      <c r="AH72" s="86">
        <f t="shared" si="22"/>
        <v>15</v>
      </c>
      <c r="AI72" s="325" t="s">
        <v>114</v>
      </c>
      <c r="AJ72" s="85">
        <v>3</v>
      </c>
      <c r="AK72" s="85">
        <v>2</v>
      </c>
      <c r="AL72" s="85">
        <v>0</v>
      </c>
      <c r="AM72" s="85">
        <v>1</v>
      </c>
      <c r="AN72" s="85">
        <v>1</v>
      </c>
      <c r="AO72" s="85">
        <v>0</v>
      </c>
      <c r="AP72" s="85">
        <v>1</v>
      </c>
      <c r="AQ72" s="85">
        <v>8</v>
      </c>
      <c r="AR72" s="85">
        <v>8</v>
      </c>
      <c r="AS72" s="85">
        <v>0</v>
      </c>
      <c r="AT72" s="85">
        <v>8</v>
      </c>
      <c r="AU72" s="96"/>
      <c r="AV72" s="96"/>
      <c r="AW72" s="96"/>
      <c r="AX72" s="96"/>
      <c r="AY72" s="96">
        <v>12</v>
      </c>
      <c r="AZ72" s="85">
        <v>0</v>
      </c>
      <c r="BA72" s="85">
        <f t="shared" si="18"/>
        <v>1</v>
      </c>
      <c r="BB72" s="85">
        <v>1</v>
      </c>
      <c r="BC72" s="10"/>
    </row>
    <row r="73" spans="1:55" ht="15" customHeight="1">
      <c r="A73" s="85" t="s">
        <v>118</v>
      </c>
      <c r="B73" s="85">
        <v>151</v>
      </c>
      <c r="C73" s="85">
        <v>77</v>
      </c>
      <c r="D73" s="85">
        <v>28</v>
      </c>
      <c r="E73" s="85">
        <v>19</v>
      </c>
      <c r="F73" s="85">
        <v>0</v>
      </c>
      <c r="G73" s="85">
        <v>0</v>
      </c>
      <c r="H73" s="85">
        <v>63</v>
      </c>
      <c r="I73" s="85">
        <v>29</v>
      </c>
      <c r="J73" s="85">
        <v>103</v>
      </c>
      <c r="K73" s="85">
        <v>51</v>
      </c>
      <c r="L73" s="85">
        <v>0</v>
      </c>
      <c r="M73" s="85">
        <v>0</v>
      </c>
      <c r="N73" s="85">
        <v>19</v>
      </c>
      <c r="O73" s="85">
        <v>7</v>
      </c>
      <c r="P73" s="86">
        <f t="shared" si="19"/>
        <v>364</v>
      </c>
      <c r="Q73" s="86">
        <f t="shared" si="20"/>
        <v>183</v>
      </c>
      <c r="R73" s="85" t="s">
        <v>118</v>
      </c>
      <c r="S73" s="85">
        <v>9</v>
      </c>
      <c r="T73" s="85">
        <v>7</v>
      </c>
      <c r="U73" s="85">
        <v>0</v>
      </c>
      <c r="V73" s="85">
        <v>0</v>
      </c>
      <c r="W73" s="85">
        <v>0</v>
      </c>
      <c r="X73" s="85">
        <v>0</v>
      </c>
      <c r="Y73" s="85">
        <v>7</v>
      </c>
      <c r="Z73" s="85">
        <v>0</v>
      </c>
      <c r="AA73" s="85">
        <v>28</v>
      </c>
      <c r="AB73" s="85">
        <v>14</v>
      </c>
      <c r="AC73" s="85">
        <v>0</v>
      </c>
      <c r="AD73" s="85">
        <v>0</v>
      </c>
      <c r="AE73" s="85">
        <v>1</v>
      </c>
      <c r="AF73" s="85">
        <v>1</v>
      </c>
      <c r="AG73" s="86">
        <f t="shared" si="21"/>
        <v>45</v>
      </c>
      <c r="AH73" s="86">
        <f t="shared" si="22"/>
        <v>22</v>
      </c>
      <c r="AI73" s="325" t="s">
        <v>118</v>
      </c>
      <c r="AJ73" s="85">
        <v>3</v>
      </c>
      <c r="AK73" s="85">
        <v>1</v>
      </c>
      <c r="AL73" s="85">
        <v>0</v>
      </c>
      <c r="AM73" s="85">
        <v>2</v>
      </c>
      <c r="AN73" s="85">
        <v>2</v>
      </c>
      <c r="AO73" s="85">
        <v>0</v>
      </c>
      <c r="AP73" s="85">
        <v>1</v>
      </c>
      <c r="AQ73" s="85">
        <v>9</v>
      </c>
      <c r="AR73" s="85">
        <v>9</v>
      </c>
      <c r="AS73" s="85">
        <v>0</v>
      </c>
      <c r="AT73" s="85">
        <v>9</v>
      </c>
      <c r="AU73" s="96"/>
      <c r="AV73" s="96"/>
      <c r="AW73" s="96"/>
      <c r="AX73" s="96"/>
      <c r="AY73" s="96">
        <v>24</v>
      </c>
      <c r="AZ73" s="85">
        <v>3</v>
      </c>
      <c r="BA73" s="85">
        <f t="shared" si="18"/>
        <v>2</v>
      </c>
      <c r="BB73" s="85">
        <v>2</v>
      </c>
      <c r="BC73" s="10"/>
    </row>
    <row r="74" spans="1:55" ht="15" customHeight="1">
      <c r="A74" s="85" t="s">
        <v>120</v>
      </c>
      <c r="B74" s="85">
        <v>70</v>
      </c>
      <c r="C74" s="85">
        <v>33</v>
      </c>
      <c r="D74" s="85">
        <v>50</v>
      </c>
      <c r="E74" s="85">
        <v>22</v>
      </c>
      <c r="F74" s="85">
        <v>0</v>
      </c>
      <c r="G74" s="85">
        <v>0</v>
      </c>
      <c r="H74" s="85">
        <v>0</v>
      </c>
      <c r="I74" s="85">
        <v>0</v>
      </c>
      <c r="J74" s="85">
        <v>53</v>
      </c>
      <c r="K74" s="85">
        <v>27</v>
      </c>
      <c r="L74" s="85">
        <v>0</v>
      </c>
      <c r="M74" s="85">
        <v>0</v>
      </c>
      <c r="N74" s="85">
        <v>0</v>
      </c>
      <c r="O74" s="85">
        <v>0</v>
      </c>
      <c r="P74" s="86">
        <f t="shared" si="19"/>
        <v>173</v>
      </c>
      <c r="Q74" s="86">
        <f t="shared" si="20"/>
        <v>82</v>
      </c>
      <c r="R74" s="85" t="s">
        <v>120</v>
      </c>
      <c r="S74" s="85">
        <v>4</v>
      </c>
      <c r="T74" s="85">
        <v>0</v>
      </c>
      <c r="U74" s="85">
        <v>0</v>
      </c>
      <c r="V74" s="85">
        <v>0</v>
      </c>
      <c r="W74" s="85">
        <v>0</v>
      </c>
      <c r="X74" s="85">
        <v>0</v>
      </c>
      <c r="Y74" s="85">
        <v>0</v>
      </c>
      <c r="Z74" s="85">
        <v>0</v>
      </c>
      <c r="AA74" s="85">
        <v>8</v>
      </c>
      <c r="AB74" s="85">
        <v>4</v>
      </c>
      <c r="AC74" s="85">
        <v>0</v>
      </c>
      <c r="AD74" s="85">
        <v>0</v>
      </c>
      <c r="AE74" s="85">
        <v>0</v>
      </c>
      <c r="AF74" s="85">
        <v>0</v>
      </c>
      <c r="AG74" s="86">
        <f t="shared" si="21"/>
        <v>12</v>
      </c>
      <c r="AH74" s="86">
        <f t="shared" si="22"/>
        <v>4</v>
      </c>
      <c r="AI74" s="325" t="s">
        <v>120</v>
      </c>
      <c r="AJ74" s="85">
        <v>1</v>
      </c>
      <c r="AK74" s="85">
        <v>1</v>
      </c>
      <c r="AL74" s="85">
        <v>0</v>
      </c>
      <c r="AM74" s="85">
        <v>0</v>
      </c>
      <c r="AN74" s="85">
        <v>1</v>
      </c>
      <c r="AO74" s="85">
        <v>0</v>
      </c>
      <c r="AP74" s="85">
        <v>0</v>
      </c>
      <c r="AQ74" s="85">
        <v>3</v>
      </c>
      <c r="AR74" s="85">
        <v>3</v>
      </c>
      <c r="AS74" s="85">
        <v>0</v>
      </c>
      <c r="AT74" s="85">
        <v>3</v>
      </c>
      <c r="AU74" s="96"/>
      <c r="AV74" s="96"/>
      <c r="AW74" s="96"/>
      <c r="AX74" s="96"/>
      <c r="AY74" s="96">
        <v>12</v>
      </c>
      <c r="AZ74" s="85">
        <v>2</v>
      </c>
      <c r="BA74" s="85">
        <f t="shared" si="18"/>
        <v>1</v>
      </c>
      <c r="BB74" s="85">
        <v>1</v>
      </c>
      <c r="BC74" s="10"/>
    </row>
    <row r="75" spans="1:55" ht="15" customHeight="1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6">
        <f t="shared" si="19"/>
        <v>0</v>
      </c>
      <c r="Q75" s="86">
        <f t="shared" si="20"/>
        <v>0</v>
      </c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6">
        <f t="shared" si="21"/>
        <v>0</v>
      </c>
      <c r="AH75" s="86">
        <f t="shared" si="22"/>
        <v>0</v>
      </c>
      <c r="AI75" s="32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96"/>
      <c r="AV75" s="96"/>
      <c r="AW75" s="96"/>
      <c r="AX75" s="96"/>
      <c r="AY75" s="96"/>
      <c r="AZ75" s="85"/>
      <c r="BA75" s="85"/>
      <c r="BB75" s="85"/>
      <c r="BC75" s="10"/>
    </row>
    <row r="76" spans="1:55" ht="15" customHeight="1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6">
        <f t="shared" si="19"/>
        <v>0</v>
      </c>
      <c r="Q76" s="86">
        <f t="shared" si="20"/>
        <v>0</v>
      </c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6">
        <f t="shared" si="21"/>
        <v>0</v>
      </c>
      <c r="AH76" s="86">
        <f t="shared" si="22"/>
        <v>0</v>
      </c>
      <c r="AI76" s="32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96"/>
      <c r="AV76" s="96"/>
      <c r="AW76" s="96"/>
      <c r="AX76" s="96"/>
      <c r="AY76" s="96"/>
      <c r="AZ76" s="85"/>
      <c r="BA76" s="85"/>
      <c r="BB76" s="85"/>
      <c r="BC76" s="10"/>
    </row>
    <row r="77" spans="1:55" ht="15" customHeight="1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6">
        <f t="shared" si="19"/>
        <v>0</v>
      </c>
      <c r="Q77" s="86">
        <f t="shared" si="20"/>
        <v>0</v>
      </c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6">
        <f t="shared" si="21"/>
        <v>0</v>
      </c>
      <c r="AH77" s="86">
        <f t="shared" si="22"/>
        <v>0</v>
      </c>
      <c r="AI77" s="32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96"/>
      <c r="AV77" s="96"/>
      <c r="AW77" s="96"/>
      <c r="AX77" s="96"/>
      <c r="AY77" s="96"/>
      <c r="AZ77" s="85"/>
      <c r="BA77" s="85"/>
      <c r="BB77" s="85"/>
      <c r="BC77" s="10"/>
    </row>
    <row r="78" spans="1:55" ht="15" customHeight="1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6">
        <f t="shared" si="19"/>
        <v>0</v>
      </c>
      <c r="Q78" s="86">
        <f t="shared" si="20"/>
        <v>0</v>
      </c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6">
        <f t="shared" si="21"/>
        <v>0</v>
      </c>
      <c r="AH78" s="86">
        <f t="shared" si="22"/>
        <v>0</v>
      </c>
      <c r="AI78" s="32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96"/>
      <c r="AV78" s="96"/>
      <c r="AW78" s="96"/>
      <c r="AX78" s="96"/>
      <c r="AY78" s="96"/>
      <c r="AZ78" s="85"/>
      <c r="BA78" s="85"/>
      <c r="BB78" s="85"/>
      <c r="BC78" s="10"/>
    </row>
    <row r="79" spans="1:55" ht="15" customHeight="1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6">
        <f t="shared" si="19"/>
        <v>0</v>
      </c>
      <c r="Q79" s="86">
        <f t="shared" si="20"/>
        <v>0</v>
      </c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6">
        <f t="shared" si="21"/>
        <v>0</v>
      </c>
      <c r="AH79" s="86">
        <f t="shared" si="22"/>
        <v>0</v>
      </c>
      <c r="AI79" s="32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96"/>
      <c r="AV79" s="96"/>
      <c r="AW79" s="96"/>
      <c r="AX79" s="96"/>
      <c r="AY79" s="96"/>
      <c r="AZ79" s="85"/>
      <c r="BA79" s="85"/>
      <c r="BB79" s="85"/>
      <c r="BC79" s="10"/>
    </row>
    <row r="80" spans="1:55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6">
        <f t="shared" si="19"/>
        <v>0</v>
      </c>
      <c r="Q80" s="86">
        <f t="shared" si="20"/>
        <v>0</v>
      </c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6">
        <f t="shared" si="21"/>
        <v>0</v>
      </c>
      <c r="AH80" s="86">
        <f t="shared" si="22"/>
        <v>0</v>
      </c>
      <c r="AI80" s="32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96"/>
      <c r="AV80" s="96"/>
      <c r="AW80" s="96"/>
      <c r="AX80" s="96"/>
      <c r="AY80" s="96"/>
      <c r="AZ80" s="85"/>
      <c r="BA80" s="85"/>
      <c r="BB80" s="85"/>
      <c r="BC80" s="10"/>
    </row>
    <row r="81" spans="1:55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6">
        <f t="shared" si="19"/>
        <v>0</v>
      </c>
      <c r="Q81" s="86">
        <f t="shared" si="20"/>
        <v>0</v>
      </c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6">
        <f t="shared" si="21"/>
        <v>0</v>
      </c>
      <c r="AH81" s="86">
        <f t="shared" si="22"/>
        <v>0</v>
      </c>
      <c r="AI81" s="32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96"/>
      <c r="AV81" s="96"/>
      <c r="AW81" s="96"/>
      <c r="AX81" s="96"/>
      <c r="AY81" s="96"/>
      <c r="AZ81" s="85"/>
      <c r="BA81" s="85"/>
      <c r="BB81" s="85"/>
      <c r="BC81" s="10"/>
    </row>
    <row r="82" spans="1:55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6">
        <f t="shared" si="19"/>
        <v>0</v>
      </c>
      <c r="Q82" s="86">
        <f t="shared" si="20"/>
        <v>0</v>
      </c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6">
        <f t="shared" si="21"/>
        <v>0</v>
      </c>
      <c r="AH82" s="86">
        <f t="shared" si="22"/>
        <v>0</v>
      </c>
      <c r="AI82" s="32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96"/>
      <c r="AV82" s="96"/>
      <c r="AW82" s="96"/>
      <c r="AX82" s="96"/>
      <c r="AY82" s="96"/>
      <c r="AZ82" s="85"/>
      <c r="BA82" s="85"/>
      <c r="BB82" s="85"/>
      <c r="BC82" s="10"/>
    </row>
    <row r="83" spans="1:55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6">
        <f t="shared" si="19"/>
        <v>0</v>
      </c>
      <c r="Q83" s="86">
        <f t="shared" si="20"/>
        <v>0</v>
      </c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6">
        <f t="shared" si="21"/>
        <v>0</v>
      </c>
      <c r="AH83" s="86">
        <f t="shared" si="22"/>
        <v>0</v>
      </c>
      <c r="AI83" s="32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96"/>
      <c r="AV83" s="96"/>
      <c r="AW83" s="96"/>
      <c r="AX83" s="96"/>
      <c r="AY83" s="96"/>
      <c r="AZ83" s="85"/>
      <c r="BA83" s="85"/>
      <c r="BB83" s="85"/>
      <c r="BC83" s="10"/>
    </row>
    <row r="84" spans="1:55" ht="12.7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6">
        <f t="shared" si="19"/>
        <v>0</v>
      </c>
      <c r="Q84" s="86">
        <f t="shared" si="20"/>
        <v>0</v>
      </c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6">
        <f t="shared" si="21"/>
        <v>0</v>
      </c>
      <c r="AH84" s="86">
        <f t="shared" si="22"/>
        <v>0</v>
      </c>
      <c r="AI84" s="32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96"/>
      <c r="AV84" s="96"/>
      <c r="AW84" s="96"/>
      <c r="AX84" s="96"/>
      <c r="AY84" s="96"/>
      <c r="AZ84" s="85"/>
      <c r="BA84" s="85"/>
      <c r="BB84" s="85"/>
      <c r="BC84" s="10"/>
    </row>
    <row r="85" spans="1:55" ht="12.7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6">
        <f t="shared" si="19"/>
        <v>0</v>
      </c>
      <c r="Q85" s="86">
        <f t="shared" si="20"/>
        <v>0</v>
      </c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6">
        <f t="shared" si="21"/>
        <v>0</v>
      </c>
      <c r="AH85" s="86">
        <f t="shared" si="22"/>
        <v>0</v>
      </c>
      <c r="AI85" s="32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96"/>
      <c r="AV85" s="96"/>
      <c r="AW85" s="96"/>
      <c r="AX85" s="96"/>
      <c r="AY85" s="96"/>
      <c r="AZ85" s="85"/>
      <c r="BA85" s="85"/>
      <c r="BB85" s="85"/>
      <c r="BC85" s="10"/>
    </row>
    <row r="86" spans="1:55" ht="12.7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6">
        <f t="shared" si="19"/>
        <v>0</v>
      </c>
      <c r="Q86" s="86">
        <f t="shared" si="20"/>
        <v>0</v>
      </c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6">
        <f t="shared" si="21"/>
        <v>0</v>
      </c>
      <c r="AH86" s="86">
        <f t="shared" si="22"/>
        <v>0</v>
      </c>
      <c r="AI86" s="32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96"/>
      <c r="AV86" s="96"/>
      <c r="AW86" s="96"/>
      <c r="AX86" s="96"/>
      <c r="AY86" s="96"/>
      <c r="AZ86" s="85"/>
      <c r="BA86" s="85"/>
      <c r="BB86" s="85"/>
      <c r="BC86" s="10"/>
    </row>
    <row r="87" spans="1:55" ht="12.7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6">
        <f t="shared" si="19"/>
        <v>0</v>
      </c>
      <c r="Q87" s="86">
        <f t="shared" si="20"/>
        <v>0</v>
      </c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6">
        <f t="shared" si="21"/>
        <v>0</v>
      </c>
      <c r="AH87" s="86">
        <f t="shared" si="22"/>
        <v>0</v>
      </c>
      <c r="AI87" s="32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96"/>
      <c r="AV87" s="96"/>
      <c r="AW87" s="96"/>
      <c r="AX87" s="96"/>
      <c r="AY87" s="96"/>
      <c r="AZ87" s="85"/>
      <c r="BA87" s="85"/>
      <c r="BB87" s="85"/>
      <c r="BC87" s="10"/>
    </row>
    <row r="88" spans="1:55" ht="12.7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6">
        <f t="shared" si="19"/>
        <v>0</v>
      </c>
      <c r="Q88" s="86">
        <f t="shared" si="20"/>
        <v>0</v>
      </c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6">
        <f t="shared" si="21"/>
        <v>0</v>
      </c>
      <c r="AH88" s="86">
        <f t="shared" si="22"/>
        <v>0</v>
      </c>
      <c r="AI88" s="32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96"/>
      <c r="AV88" s="96"/>
      <c r="AW88" s="96"/>
      <c r="AX88" s="96"/>
      <c r="AY88" s="96"/>
      <c r="AZ88" s="85"/>
      <c r="BA88" s="85"/>
      <c r="BB88" s="85"/>
      <c r="BC88" s="10"/>
    </row>
    <row r="89" spans="1:55" ht="10.5" customHeight="1">
      <c r="A89" s="164"/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87"/>
      <c r="Q89" s="187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327"/>
      <c r="AJ89" s="164"/>
      <c r="AK89" s="164"/>
      <c r="AL89" s="164"/>
      <c r="AM89" s="164"/>
      <c r="AN89" s="164"/>
      <c r="AO89" s="164"/>
      <c r="AP89" s="164"/>
      <c r="AQ89" s="164"/>
      <c r="AR89" s="164"/>
      <c r="AS89" s="164"/>
      <c r="AT89" s="164"/>
      <c r="AU89" s="199"/>
      <c r="AV89" s="199"/>
      <c r="AW89" s="199"/>
      <c r="AX89" s="199"/>
      <c r="AY89" s="199">
        <f>+AU89+AX89</f>
        <v>0</v>
      </c>
      <c r="AZ89" s="199"/>
      <c r="BA89" s="164"/>
      <c r="BB89" s="40"/>
      <c r="BC89" s="40"/>
    </row>
    <row r="90" spans="1:53" ht="7.5" customHeight="1">
      <c r="A90" s="160"/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95"/>
      <c r="AV90" s="195"/>
      <c r="AW90" s="195"/>
      <c r="AX90" s="195"/>
      <c r="AY90" s="195"/>
      <c r="AZ90" s="195"/>
      <c r="BA90" s="160"/>
    </row>
    <row r="91" spans="1:55" ht="12.75">
      <c r="A91" s="122" t="s">
        <v>180</v>
      </c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79"/>
      <c r="Q91" s="179"/>
      <c r="R91" s="122" t="s">
        <v>181</v>
      </c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321" t="s">
        <v>203</v>
      </c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122"/>
      <c r="AU91" s="97"/>
      <c r="AV91" s="97"/>
      <c r="AW91" s="97"/>
      <c r="AX91" s="97"/>
      <c r="AY91" s="97"/>
      <c r="AZ91" s="97"/>
      <c r="BA91" s="122"/>
      <c r="BB91" s="24"/>
      <c r="BC91" s="24"/>
    </row>
    <row r="92" spans="1:55" ht="12.75">
      <c r="A92" s="122" t="s">
        <v>415</v>
      </c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79"/>
      <c r="Q92" s="179"/>
      <c r="R92" s="122" t="s">
        <v>415</v>
      </c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321" t="s">
        <v>419</v>
      </c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97"/>
      <c r="AV92" s="97"/>
      <c r="AW92" s="97"/>
      <c r="AX92" s="97"/>
      <c r="AY92" s="97"/>
      <c r="AZ92" s="97"/>
      <c r="BA92" s="122"/>
      <c r="BB92" s="24"/>
      <c r="BC92" s="24"/>
    </row>
    <row r="93" spans="1:55" ht="12.75">
      <c r="A93" s="122" t="s">
        <v>401</v>
      </c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79"/>
      <c r="Q93" s="179"/>
      <c r="R93" s="122" t="s">
        <v>401</v>
      </c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321" t="s">
        <v>401</v>
      </c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97"/>
      <c r="AV93" s="97"/>
      <c r="AW93" s="97"/>
      <c r="AX93" s="97"/>
      <c r="AY93" s="97"/>
      <c r="AZ93" s="97"/>
      <c r="BA93" s="122"/>
      <c r="BB93" s="24"/>
      <c r="BC93" s="24"/>
    </row>
    <row r="94" spans="1:53" ht="12.75">
      <c r="A94" s="160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160"/>
      <c r="AU94" s="195"/>
      <c r="AV94" s="195"/>
      <c r="AW94" s="195"/>
      <c r="AX94" s="195"/>
      <c r="AY94" s="195"/>
      <c r="AZ94" s="195"/>
      <c r="BA94" s="160"/>
    </row>
    <row r="95" spans="1:53" ht="12.75">
      <c r="A95" s="161" t="s">
        <v>538</v>
      </c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81" t="s">
        <v>258</v>
      </c>
      <c r="O95" s="122"/>
      <c r="R95" s="161" t="s">
        <v>538</v>
      </c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81" t="s">
        <v>258</v>
      </c>
      <c r="AF95" s="122"/>
      <c r="AG95" s="160"/>
      <c r="AH95" s="160"/>
      <c r="AI95" s="323" t="s">
        <v>538</v>
      </c>
      <c r="AJ95" s="160"/>
      <c r="AK95" s="160"/>
      <c r="AL95" s="160"/>
      <c r="AM95" s="160"/>
      <c r="AN95" s="160"/>
      <c r="AO95" s="160"/>
      <c r="AP95" s="160"/>
      <c r="AQ95" s="160"/>
      <c r="AR95" s="160"/>
      <c r="AS95" s="160"/>
      <c r="AT95" s="160"/>
      <c r="AU95" s="195"/>
      <c r="AV95" s="195"/>
      <c r="AW95" s="195"/>
      <c r="AX95" s="196" t="s">
        <v>258</v>
      </c>
      <c r="AY95" s="97"/>
      <c r="AZ95" s="97"/>
      <c r="BA95" s="122"/>
    </row>
    <row r="96" spans="1:53" ht="12.75">
      <c r="A96" s="161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81"/>
      <c r="O96" s="122"/>
      <c r="R96" s="161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81"/>
      <c r="AF96" s="122"/>
      <c r="AG96" s="160"/>
      <c r="AH96" s="160"/>
      <c r="AI96" s="323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60"/>
      <c r="AU96" s="195"/>
      <c r="AV96" s="195"/>
      <c r="AW96" s="195"/>
      <c r="AX96" s="196"/>
      <c r="AY96" s="97"/>
      <c r="AZ96" s="97"/>
      <c r="BA96" s="160"/>
    </row>
    <row r="97" spans="1:55" s="433" customFormat="1" ht="18" customHeight="1">
      <c r="A97" s="501"/>
      <c r="B97" s="235" t="s">
        <v>283</v>
      </c>
      <c r="C97" s="236"/>
      <c r="D97" s="235" t="s">
        <v>284</v>
      </c>
      <c r="E97" s="236"/>
      <c r="F97" s="235" t="s">
        <v>285</v>
      </c>
      <c r="G97" s="236"/>
      <c r="H97" s="235" t="s">
        <v>286</v>
      </c>
      <c r="I97" s="236"/>
      <c r="J97" s="235" t="s">
        <v>287</v>
      </c>
      <c r="K97" s="236"/>
      <c r="L97" s="235" t="s">
        <v>288</v>
      </c>
      <c r="M97" s="236"/>
      <c r="N97" s="235" t="s">
        <v>289</v>
      </c>
      <c r="O97" s="236"/>
      <c r="P97" s="233" t="s">
        <v>259</v>
      </c>
      <c r="Q97" s="234"/>
      <c r="R97" s="501"/>
      <c r="S97" s="235" t="s">
        <v>283</v>
      </c>
      <c r="T97" s="236"/>
      <c r="U97" s="235" t="s">
        <v>284</v>
      </c>
      <c r="V97" s="236"/>
      <c r="W97" s="235" t="s">
        <v>285</v>
      </c>
      <c r="X97" s="236"/>
      <c r="Y97" s="235" t="s">
        <v>286</v>
      </c>
      <c r="Z97" s="236"/>
      <c r="AA97" s="235" t="s">
        <v>287</v>
      </c>
      <c r="AB97" s="236"/>
      <c r="AC97" s="235" t="s">
        <v>288</v>
      </c>
      <c r="AD97" s="236"/>
      <c r="AE97" s="235" t="s">
        <v>289</v>
      </c>
      <c r="AF97" s="236"/>
      <c r="AG97" s="235" t="s">
        <v>259</v>
      </c>
      <c r="AH97" s="236"/>
      <c r="AI97" s="501"/>
      <c r="AJ97" s="541" t="s">
        <v>290</v>
      </c>
      <c r="AK97" s="542"/>
      <c r="AL97" s="542"/>
      <c r="AM97" s="542"/>
      <c r="AN97" s="542"/>
      <c r="AO97" s="542"/>
      <c r="AP97" s="542"/>
      <c r="AQ97" s="543"/>
      <c r="AR97" s="412" t="s">
        <v>5</v>
      </c>
      <c r="AS97" s="421"/>
      <c r="AT97" s="428"/>
      <c r="AU97" s="412" t="s">
        <v>534</v>
      </c>
      <c r="AV97" s="413"/>
      <c r="AW97" s="411"/>
      <c r="AX97" s="414"/>
      <c r="AY97" s="500" t="s">
        <v>430</v>
      </c>
      <c r="AZ97" s="399" t="s">
        <v>385</v>
      </c>
      <c r="BA97" s="412" t="s">
        <v>386</v>
      </c>
      <c r="BB97" s="400"/>
      <c r="BC97" s="417"/>
    </row>
    <row r="98" spans="1:55" ht="23.25" customHeight="1">
      <c r="A98" s="502" t="s">
        <v>416</v>
      </c>
      <c r="B98" s="237" t="s">
        <v>532</v>
      </c>
      <c r="C98" s="237" t="s">
        <v>265</v>
      </c>
      <c r="D98" s="237" t="s">
        <v>532</v>
      </c>
      <c r="E98" s="237" t="s">
        <v>265</v>
      </c>
      <c r="F98" s="237" t="s">
        <v>532</v>
      </c>
      <c r="G98" s="237" t="s">
        <v>265</v>
      </c>
      <c r="H98" s="237" t="s">
        <v>532</v>
      </c>
      <c r="I98" s="237" t="s">
        <v>265</v>
      </c>
      <c r="J98" s="237" t="s">
        <v>532</v>
      </c>
      <c r="K98" s="237" t="s">
        <v>265</v>
      </c>
      <c r="L98" s="237" t="s">
        <v>532</v>
      </c>
      <c r="M98" s="237" t="s">
        <v>265</v>
      </c>
      <c r="N98" s="237" t="s">
        <v>532</v>
      </c>
      <c r="O98" s="237" t="s">
        <v>265</v>
      </c>
      <c r="P98" s="239" t="s">
        <v>532</v>
      </c>
      <c r="Q98" s="239" t="s">
        <v>265</v>
      </c>
      <c r="R98" s="502" t="s">
        <v>416</v>
      </c>
      <c r="S98" s="237" t="s">
        <v>532</v>
      </c>
      <c r="T98" s="237" t="s">
        <v>265</v>
      </c>
      <c r="U98" s="237" t="s">
        <v>532</v>
      </c>
      <c r="V98" s="237" t="s">
        <v>265</v>
      </c>
      <c r="W98" s="237" t="s">
        <v>532</v>
      </c>
      <c r="X98" s="237" t="s">
        <v>265</v>
      </c>
      <c r="Y98" s="237" t="s">
        <v>532</v>
      </c>
      <c r="Z98" s="237" t="s">
        <v>265</v>
      </c>
      <c r="AA98" s="237" t="s">
        <v>532</v>
      </c>
      <c r="AB98" s="237" t="s">
        <v>265</v>
      </c>
      <c r="AC98" s="237" t="s">
        <v>532</v>
      </c>
      <c r="AD98" s="237" t="s">
        <v>265</v>
      </c>
      <c r="AE98" s="237" t="s">
        <v>532</v>
      </c>
      <c r="AF98" s="237" t="s">
        <v>265</v>
      </c>
      <c r="AG98" s="237" t="s">
        <v>532</v>
      </c>
      <c r="AH98" s="237" t="s">
        <v>265</v>
      </c>
      <c r="AI98" s="502" t="s">
        <v>416</v>
      </c>
      <c r="AJ98" s="238" t="s">
        <v>283</v>
      </c>
      <c r="AK98" s="238" t="s">
        <v>291</v>
      </c>
      <c r="AL98" s="238" t="s">
        <v>292</v>
      </c>
      <c r="AM98" s="238" t="s">
        <v>293</v>
      </c>
      <c r="AN98" s="238" t="s">
        <v>294</v>
      </c>
      <c r="AO98" s="238" t="s">
        <v>295</v>
      </c>
      <c r="AP98" s="238" t="s">
        <v>296</v>
      </c>
      <c r="AQ98" s="237" t="s">
        <v>266</v>
      </c>
      <c r="AR98" s="442" t="s">
        <v>393</v>
      </c>
      <c r="AS98" s="347" t="s">
        <v>394</v>
      </c>
      <c r="AT98" s="443" t="s">
        <v>392</v>
      </c>
      <c r="AU98" s="346" t="s">
        <v>533</v>
      </c>
      <c r="AV98" s="347" t="s">
        <v>395</v>
      </c>
      <c r="AW98" s="347" t="s">
        <v>276</v>
      </c>
      <c r="AX98" s="347" t="s">
        <v>4</v>
      </c>
      <c r="AY98" s="349" t="s">
        <v>566</v>
      </c>
      <c r="AZ98" s="349" t="s">
        <v>128</v>
      </c>
      <c r="BA98" s="350" t="s">
        <v>143</v>
      </c>
      <c r="BB98" s="351" t="s">
        <v>138</v>
      </c>
      <c r="BC98" s="350" t="s">
        <v>144</v>
      </c>
    </row>
    <row r="99" spans="1:55" ht="12.75">
      <c r="A99" s="85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5"/>
      <c r="M99" s="85"/>
      <c r="N99" s="85"/>
      <c r="O99" s="85"/>
      <c r="P99" s="186"/>
      <c r="Q99" s="186"/>
      <c r="R99" s="85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324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198"/>
      <c r="AV99" s="198"/>
      <c r="AW99" s="198"/>
      <c r="AX99" s="198"/>
      <c r="AY99" s="198"/>
      <c r="AZ99" s="198"/>
      <c r="BA99" s="83"/>
      <c r="BB99" s="7"/>
      <c r="BC99" s="7"/>
    </row>
    <row r="100" spans="1:55" s="44" customFormat="1" ht="12.75">
      <c r="A100" s="9" t="s">
        <v>267</v>
      </c>
      <c r="B100" s="9">
        <f>SUM(B102:B122)</f>
        <v>1489</v>
      </c>
      <c r="C100" s="9">
        <f aca="true" t="shared" si="23" ref="C100:Q100">SUM(C102:C122)</f>
        <v>752</v>
      </c>
      <c r="D100" s="9">
        <f t="shared" si="23"/>
        <v>467</v>
      </c>
      <c r="E100" s="9">
        <f t="shared" si="23"/>
        <v>270</v>
      </c>
      <c r="F100" s="9">
        <f t="shared" si="23"/>
        <v>51</v>
      </c>
      <c r="G100" s="9">
        <f t="shared" si="23"/>
        <v>27</v>
      </c>
      <c r="H100" s="9">
        <f t="shared" si="23"/>
        <v>427</v>
      </c>
      <c r="I100" s="9">
        <f t="shared" si="23"/>
        <v>173</v>
      </c>
      <c r="J100" s="9">
        <f t="shared" si="23"/>
        <v>697</v>
      </c>
      <c r="K100" s="9">
        <f t="shared" si="23"/>
        <v>370</v>
      </c>
      <c r="L100" s="9">
        <f t="shared" si="23"/>
        <v>19</v>
      </c>
      <c r="M100" s="9">
        <f t="shared" si="23"/>
        <v>8</v>
      </c>
      <c r="N100" s="9">
        <f t="shared" si="23"/>
        <v>311</v>
      </c>
      <c r="O100" s="9">
        <f t="shared" si="23"/>
        <v>125</v>
      </c>
      <c r="P100" s="9">
        <f t="shared" si="23"/>
        <v>3461</v>
      </c>
      <c r="Q100" s="9">
        <f t="shared" si="23"/>
        <v>1725</v>
      </c>
      <c r="R100" s="9" t="s">
        <v>267</v>
      </c>
      <c r="S100" s="9">
        <f>SUM(S102:S122)</f>
        <v>113</v>
      </c>
      <c r="T100" s="9">
        <f aca="true" t="shared" si="24" ref="T100:BC100">SUM(T102:T122)</f>
        <v>56</v>
      </c>
      <c r="U100" s="9">
        <f t="shared" si="24"/>
        <v>15</v>
      </c>
      <c r="V100" s="9">
        <f t="shared" si="24"/>
        <v>7</v>
      </c>
      <c r="W100" s="9">
        <f t="shared" si="24"/>
        <v>0</v>
      </c>
      <c r="X100" s="9">
        <f t="shared" si="24"/>
        <v>0</v>
      </c>
      <c r="Y100" s="9">
        <f t="shared" si="24"/>
        <v>27</v>
      </c>
      <c r="Z100" s="9">
        <f t="shared" si="24"/>
        <v>9</v>
      </c>
      <c r="AA100" s="9">
        <f t="shared" si="24"/>
        <v>197</v>
      </c>
      <c r="AB100" s="9">
        <f t="shared" si="24"/>
        <v>107</v>
      </c>
      <c r="AC100" s="9">
        <f t="shared" si="24"/>
        <v>3</v>
      </c>
      <c r="AD100" s="9">
        <f t="shared" si="24"/>
        <v>1</v>
      </c>
      <c r="AE100" s="9">
        <f t="shared" si="24"/>
        <v>72</v>
      </c>
      <c r="AF100" s="9">
        <f t="shared" si="24"/>
        <v>28</v>
      </c>
      <c r="AG100" s="9">
        <f t="shared" si="24"/>
        <v>427</v>
      </c>
      <c r="AH100" s="9">
        <f t="shared" si="24"/>
        <v>208</v>
      </c>
      <c r="AI100" s="326" t="s">
        <v>267</v>
      </c>
      <c r="AJ100" s="9">
        <f t="shared" si="24"/>
        <v>31</v>
      </c>
      <c r="AK100" s="9">
        <f t="shared" si="24"/>
        <v>13</v>
      </c>
      <c r="AL100" s="9">
        <f t="shared" si="24"/>
        <v>2</v>
      </c>
      <c r="AM100" s="9">
        <f t="shared" si="24"/>
        <v>12</v>
      </c>
      <c r="AN100" s="9">
        <f t="shared" si="24"/>
        <v>18</v>
      </c>
      <c r="AO100" s="9">
        <f t="shared" si="24"/>
        <v>2</v>
      </c>
      <c r="AP100" s="9">
        <f t="shared" si="24"/>
        <v>10</v>
      </c>
      <c r="AQ100" s="9">
        <f t="shared" si="24"/>
        <v>88</v>
      </c>
      <c r="AR100" s="9">
        <f t="shared" si="24"/>
        <v>72</v>
      </c>
      <c r="AS100" s="9">
        <f>SUM(AS102:AS122)</f>
        <v>6</v>
      </c>
      <c r="AT100" s="9">
        <f>SUM(AT102:AT122)</f>
        <v>78</v>
      </c>
      <c r="AU100" s="9">
        <f t="shared" si="24"/>
        <v>0</v>
      </c>
      <c r="AV100" s="9">
        <f t="shared" si="24"/>
        <v>0</v>
      </c>
      <c r="AW100" s="9">
        <f t="shared" si="24"/>
        <v>0</v>
      </c>
      <c r="AX100" s="9">
        <f t="shared" si="24"/>
        <v>0</v>
      </c>
      <c r="AY100" s="9">
        <f t="shared" si="24"/>
        <v>231</v>
      </c>
      <c r="AZ100" s="9">
        <f t="shared" si="24"/>
        <v>23</v>
      </c>
      <c r="BA100" s="9">
        <f t="shared" si="24"/>
        <v>19</v>
      </c>
      <c r="BB100" s="9">
        <f t="shared" si="24"/>
        <v>18</v>
      </c>
      <c r="BC100" s="9">
        <f t="shared" si="24"/>
        <v>1</v>
      </c>
    </row>
    <row r="101" spans="1:55" ht="12.75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6"/>
      <c r="Q101" s="86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32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96"/>
      <c r="AV101" s="96"/>
      <c r="AW101" s="96"/>
      <c r="AX101" s="96"/>
      <c r="AY101" s="96"/>
      <c r="AZ101" s="96"/>
      <c r="BA101" s="85">
        <f>+BB101+BC101</f>
        <v>0</v>
      </c>
      <c r="BB101" s="10"/>
      <c r="BC101" s="10"/>
    </row>
    <row r="102" spans="1:55" ht="15" customHeight="1">
      <c r="A102" s="85" t="s">
        <v>58</v>
      </c>
      <c r="B102" s="85">
        <v>282</v>
      </c>
      <c r="C102" s="85">
        <v>150</v>
      </c>
      <c r="D102" s="85">
        <v>85</v>
      </c>
      <c r="E102" s="85">
        <v>50</v>
      </c>
      <c r="F102" s="85">
        <v>0</v>
      </c>
      <c r="G102" s="85">
        <v>0</v>
      </c>
      <c r="H102" s="85">
        <v>77</v>
      </c>
      <c r="I102" s="85">
        <v>28</v>
      </c>
      <c r="J102" s="85">
        <v>140</v>
      </c>
      <c r="K102" s="85">
        <v>64</v>
      </c>
      <c r="L102" s="85">
        <v>0</v>
      </c>
      <c r="M102" s="85">
        <v>0</v>
      </c>
      <c r="N102" s="85">
        <v>11</v>
      </c>
      <c r="O102" s="85">
        <v>5</v>
      </c>
      <c r="P102" s="86">
        <f>B102+D102+F102+H102+J102+L102+N102</f>
        <v>595</v>
      </c>
      <c r="Q102" s="86">
        <f>C102+E102+G102+I102+K102+M102+O102</f>
        <v>297</v>
      </c>
      <c r="R102" s="85" t="s">
        <v>58</v>
      </c>
      <c r="S102" s="85">
        <v>19</v>
      </c>
      <c r="T102" s="85">
        <v>9</v>
      </c>
      <c r="U102" s="85">
        <v>0</v>
      </c>
      <c r="V102" s="85">
        <v>0</v>
      </c>
      <c r="W102" s="85">
        <v>0</v>
      </c>
      <c r="X102" s="85">
        <v>0</v>
      </c>
      <c r="Y102" s="85">
        <v>1</v>
      </c>
      <c r="Z102" s="85">
        <v>0</v>
      </c>
      <c r="AA102" s="85">
        <v>47</v>
      </c>
      <c r="AB102" s="85">
        <v>26</v>
      </c>
      <c r="AC102" s="85">
        <v>0</v>
      </c>
      <c r="AD102" s="85">
        <v>0</v>
      </c>
      <c r="AE102" s="85">
        <v>3</v>
      </c>
      <c r="AF102" s="85">
        <v>1</v>
      </c>
      <c r="AG102" s="86">
        <f>S102+U102+W102+Y102+AA102+AC102+AE102</f>
        <v>70</v>
      </c>
      <c r="AH102" s="86">
        <f>T102+V102+X102+Z102+AB102+AD102+AF102</f>
        <v>36</v>
      </c>
      <c r="AI102" s="325" t="s">
        <v>58</v>
      </c>
      <c r="AJ102" s="85">
        <v>6</v>
      </c>
      <c r="AK102" s="85">
        <v>2</v>
      </c>
      <c r="AL102" s="85">
        <v>0</v>
      </c>
      <c r="AM102" s="85">
        <v>2</v>
      </c>
      <c r="AN102" s="85">
        <v>4</v>
      </c>
      <c r="AO102" s="85">
        <v>0</v>
      </c>
      <c r="AP102" s="85">
        <v>1</v>
      </c>
      <c r="AQ102" s="85">
        <v>15</v>
      </c>
      <c r="AR102" s="85">
        <v>11</v>
      </c>
      <c r="AS102" s="85">
        <v>2</v>
      </c>
      <c r="AT102" s="85">
        <v>13</v>
      </c>
      <c r="AU102" s="96"/>
      <c r="AV102" s="96"/>
      <c r="AW102" s="96"/>
      <c r="AX102" s="96"/>
      <c r="AY102" s="96">
        <v>29</v>
      </c>
      <c r="AZ102" s="96">
        <v>2</v>
      </c>
      <c r="BA102" s="85">
        <f aca="true" t="shared" si="25" ref="BA102:BA109">+BB102+BC102</f>
        <v>2</v>
      </c>
      <c r="BB102" s="10">
        <v>2</v>
      </c>
      <c r="BC102" s="10"/>
    </row>
    <row r="103" spans="1:55" ht="15" customHeight="1">
      <c r="A103" s="85" t="s">
        <v>499</v>
      </c>
      <c r="B103" s="85">
        <v>39</v>
      </c>
      <c r="C103" s="85">
        <v>20</v>
      </c>
      <c r="D103" s="85">
        <v>36</v>
      </c>
      <c r="E103" s="85">
        <v>10</v>
      </c>
      <c r="F103" s="85">
        <v>0</v>
      </c>
      <c r="G103" s="85">
        <v>0</v>
      </c>
      <c r="H103" s="85">
        <v>0</v>
      </c>
      <c r="I103" s="85">
        <v>0</v>
      </c>
      <c r="J103" s="85">
        <v>26</v>
      </c>
      <c r="K103" s="85">
        <v>11</v>
      </c>
      <c r="L103" s="85">
        <v>0</v>
      </c>
      <c r="M103" s="85">
        <v>0</v>
      </c>
      <c r="N103" s="85">
        <v>0</v>
      </c>
      <c r="O103" s="85">
        <v>0</v>
      </c>
      <c r="P103" s="86">
        <f>B103+D103+F103+H103+J103+L103+N103</f>
        <v>101</v>
      </c>
      <c r="Q103" s="86">
        <f>C103+E103+G103+I103+K103+M103+O103</f>
        <v>41</v>
      </c>
      <c r="R103" s="85" t="s">
        <v>499</v>
      </c>
      <c r="S103" s="85">
        <v>0</v>
      </c>
      <c r="T103" s="85">
        <v>0</v>
      </c>
      <c r="U103" s="85">
        <v>0</v>
      </c>
      <c r="V103" s="85">
        <v>0</v>
      </c>
      <c r="W103" s="85">
        <v>0</v>
      </c>
      <c r="X103" s="85">
        <v>0</v>
      </c>
      <c r="Y103" s="85">
        <v>0</v>
      </c>
      <c r="Z103" s="85">
        <v>0</v>
      </c>
      <c r="AA103" s="85">
        <v>17</v>
      </c>
      <c r="AB103" s="85">
        <v>7</v>
      </c>
      <c r="AC103" s="85">
        <v>0</v>
      </c>
      <c r="AD103" s="85">
        <v>0</v>
      </c>
      <c r="AE103" s="85">
        <v>0</v>
      </c>
      <c r="AF103" s="85">
        <v>0</v>
      </c>
      <c r="AG103" s="86">
        <f>S103+U103+W103+Y103+AA103+AC103+AE103</f>
        <v>17</v>
      </c>
      <c r="AH103" s="86">
        <f aca="true" t="shared" si="26" ref="AH103:AH122">T103+V103+X103+Z103+AB103+AD103+AF103</f>
        <v>7</v>
      </c>
      <c r="AI103" s="325" t="s">
        <v>499</v>
      </c>
      <c r="AJ103" s="85">
        <v>1</v>
      </c>
      <c r="AK103" s="85">
        <v>1</v>
      </c>
      <c r="AL103" s="85">
        <v>0</v>
      </c>
      <c r="AM103" s="85">
        <v>0</v>
      </c>
      <c r="AN103" s="85">
        <v>1</v>
      </c>
      <c r="AO103" s="85">
        <v>0</v>
      </c>
      <c r="AP103" s="85">
        <v>0</v>
      </c>
      <c r="AQ103" s="85">
        <v>3</v>
      </c>
      <c r="AR103" s="85">
        <v>3</v>
      </c>
      <c r="AS103" s="85">
        <v>0</v>
      </c>
      <c r="AT103" s="85">
        <v>3</v>
      </c>
      <c r="AU103" s="96"/>
      <c r="AV103" s="96"/>
      <c r="AW103" s="96"/>
      <c r="AX103" s="96"/>
      <c r="AY103" s="96">
        <v>11</v>
      </c>
      <c r="AZ103" s="96">
        <v>1</v>
      </c>
      <c r="BA103" s="85">
        <f t="shared" si="25"/>
        <v>1</v>
      </c>
      <c r="BB103" s="10">
        <v>1</v>
      </c>
      <c r="BC103" s="10"/>
    </row>
    <row r="104" spans="1:55" ht="15" customHeight="1">
      <c r="A104" s="85" t="s">
        <v>60</v>
      </c>
      <c r="B104" s="85">
        <v>88</v>
      </c>
      <c r="C104" s="85">
        <v>35</v>
      </c>
      <c r="D104" s="85">
        <v>25</v>
      </c>
      <c r="E104" s="85">
        <v>17</v>
      </c>
      <c r="F104" s="85">
        <v>0</v>
      </c>
      <c r="G104" s="85">
        <v>0</v>
      </c>
      <c r="H104" s="85">
        <v>24</v>
      </c>
      <c r="I104" s="85">
        <v>5</v>
      </c>
      <c r="J104" s="85">
        <v>41</v>
      </c>
      <c r="K104" s="85">
        <v>21</v>
      </c>
      <c r="L104" s="85">
        <v>0</v>
      </c>
      <c r="M104" s="85">
        <v>0</v>
      </c>
      <c r="N104" s="85">
        <v>14</v>
      </c>
      <c r="O104" s="85">
        <v>3</v>
      </c>
      <c r="P104" s="86">
        <f aca="true" t="shared" si="27" ref="P104:Q122">B104+D104+F104+H104+J104+L104+N104</f>
        <v>192</v>
      </c>
      <c r="Q104" s="86">
        <f t="shared" si="27"/>
        <v>81</v>
      </c>
      <c r="R104" s="85" t="s">
        <v>60</v>
      </c>
      <c r="S104" s="85">
        <v>12</v>
      </c>
      <c r="T104" s="85">
        <v>6</v>
      </c>
      <c r="U104" s="85">
        <v>2</v>
      </c>
      <c r="V104" s="85">
        <v>1</v>
      </c>
      <c r="W104" s="85">
        <v>0</v>
      </c>
      <c r="X104" s="85">
        <v>0</v>
      </c>
      <c r="Y104" s="85">
        <v>2</v>
      </c>
      <c r="Z104" s="85">
        <v>0</v>
      </c>
      <c r="AA104" s="85">
        <v>17</v>
      </c>
      <c r="AB104" s="85">
        <v>6</v>
      </c>
      <c r="AC104" s="85">
        <v>0</v>
      </c>
      <c r="AD104" s="85">
        <v>0</v>
      </c>
      <c r="AE104" s="85">
        <v>3</v>
      </c>
      <c r="AF104" s="85">
        <v>2</v>
      </c>
      <c r="AG104" s="86">
        <f>S104+U104+W104+Y104+AA104+AC104+AE104</f>
        <v>36</v>
      </c>
      <c r="AH104" s="86">
        <f t="shared" si="26"/>
        <v>15</v>
      </c>
      <c r="AI104" s="325" t="s">
        <v>60</v>
      </c>
      <c r="AJ104" s="85">
        <v>2</v>
      </c>
      <c r="AK104" s="85">
        <v>1</v>
      </c>
      <c r="AL104" s="85">
        <v>0</v>
      </c>
      <c r="AM104" s="85">
        <v>1</v>
      </c>
      <c r="AN104" s="85">
        <v>1</v>
      </c>
      <c r="AO104" s="85">
        <v>0</v>
      </c>
      <c r="AP104" s="85">
        <v>1</v>
      </c>
      <c r="AQ104" s="85">
        <v>6</v>
      </c>
      <c r="AR104" s="85">
        <v>7</v>
      </c>
      <c r="AS104" s="85">
        <v>0</v>
      </c>
      <c r="AT104" s="85">
        <v>7</v>
      </c>
      <c r="AU104" s="96"/>
      <c r="AV104" s="96"/>
      <c r="AW104" s="96"/>
      <c r="AX104" s="96"/>
      <c r="AY104" s="96">
        <v>24</v>
      </c>
      <c r="AZ104" s="96">
        <v>2</v>
      </c>
      <c r="BA104" s="85">
        <f t="shared" si="25"/>
        <v>1</v>
      </c>
      <c r="BB104" s="10">
        <v>1</v>
      </c>
      <c r="BC104" s="10"/>
    </row>
    <row r="105" spans="1:55" ht="15" customHeight="1">
      <c r="A105" s="85" t="s">
        <v>467</v>
      </c>
      <c r="B105" s="85">
        <v>849</v>
      </c>
      <c r="C105" s="85">
        <v>448</v>
      </c>
      <c r="D105" s="85">
        <v>261</v>
      </c>
      <c r="E105" s="85">
        <v>169</v>
      </c>
      <c r="F105" s="85">
        <v>33</v>
      </c>
      <c r="G105" s="85">
        <v>9</v>
      </c>
      <c r="H105" s="85">
        <v>269</v>
      </c>
      <c r="I105" s="85">
        <v>115</v>
      </c>
      <c r="J105" s="85">
        <v>389</v>
      </c>
      <c r="K105" s="85">
        <v>243</v>
      </c>
      <c r="L105" s="85">
        <v>19</v>
      </c>
      <c r="M105" s="85">
        <v>8</v>
      </c>
      <c r="N105" s="85">
        <v>256</v>
      </c>
      <c r="O105" s="85">
        <v>103</v>
      </c>
      <c r="P105" s="86">
        <f t="shared" si="27"/>
        <v>2076</v>
      </c>
      <c r="Q105" s="86">
        <f t="shared" si="27"/>
        <v>1095</v>
      </c>
      <c r="R105" s="85" t="s">
        <v>467</v>
      </c>
      <c r="S105" s="85">
        <v>67</v>
      </c>
      <c r="T105" s="85">
        <v>35</v>
      </c>
      <c r="U105" s="85">
        <v>11</v>
      </c>
      <c r="V105" s="85">
        <v>4</v>
      </c>
      <c r="W105" s="85">
        <v>0</v>
      </c>
      <c r="X105" s="85">
        <v>0</v>
      </c>
      <c r="Y105" s="85">
        <v>24</v>
      </c>
      <c r="Z105" s="85">
        <v>9</v>
      </c>
      <c r="AA105" s="85">
        <v>93</v>
      </c>
      <c r="AB105" s="85">
        <v>61</v>
      </c>
      <c r="AC105" s="85">
        <v>3</v>
      </c>
      <c r="AD105" s="85">
        <v>1</v>
      </c>
      <c r="AE105" s="85">
        <v>66</v>
      </c>
      <c r="AF105" s="85">
        <v>25</v>
      </c>
      <c r="AG105" s="86">
        <f>S105+U105+W105+Y105+AA105+AC105+AE105</f>
        <v>264</v>
      </c>
      <c r="AH105" s="86">
        <f>T105+V105+X105+Z105+AB105+AD105+AF105</f>
        <v>135</v>
      </c>
      <c r="AI105" s="325" t="s">
        <v>467</v>
      </c>
      <c r="AJ105" s="85">
        <v>17</v>
      </c>
      <c r="AK105" s="85">
        <v>6</v>
      </c>
      <c r="AL105" s="85">
        <v>2</v>
      </c>
      <c r="AM105" s="85">
        <v>7</v>
      </c>
      <c r="AN105" s="85">
        <v>8</v>
      </c>
      <c r="AO105" s="85">
        <v>2</v>
      </c>
      <c r="AP105" s="85">
        <v>6</v>
      </c>
      <c r="AQ105" s="85">
        <v>48</v>
      </c>
      <c r="AR105" s="85">
        <v>41</v>
      </c>
      <c r="AS105" s="85">
        <v>1</v>
      </c>
      <c r="AT105" s="85">
        <v>42</v>
      </c>
      <c r="AU105" s="96"/>
      <c r="AV105" s="96"/>
      <c r="AW105" s="96"/>
      <c r="AX105" s="96"/>
      <c r="AY105" s="96">
        <v>128</v>
      </c>
      <c r="AZ105" s="96">
        <v>9</v>
      </c>
      <c r="BA105" s="85">
        <f t="shared" si="25"/>
        <v>10</v>
      </c>
      <c r="BB105" s="10">
        <v>10</v>
      </c>
      <c r="BC105" s="10"/>
    </row>
    <row r="106" spans="1:55" ht="15" customHeight="1">
      <c r="A106" s="85" t="s">
        <v>468</v>
      </c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6"/>
      <c r="Q106" s="86"/>
      <c r="R106" s="85" t="s">
        <v>572</v>
      </c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6"/>
      <c r="AH106" s="86"/>
      <c r="AI106" s="85" t="s">
        <v>572</v>
      </c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96"/>
      <c r="AV106" s="96"/>
      <c r="AW106" s="96"/>
      <c r="AX106" s="96"/>
      <c r="AY106" s="96">
        <v>0</v>
      </c>
      <c r="AZ106" s="96"/>
      <c r="BA106" s="85">
        <f t="shared" si="25"/>
        <v>1</v>
      </c>
      <c r="BB106" s="10"/>
      <c r="BC106" s="10">
        <v>1</v>
      </c>
    </row>
    <row r="107" spans="1:55" ht="15" customHeight="1">
      <c r="A107" s="85" t="s">
        <v>500</v>
      </c>
      <c r="B107" s="85">
        <v>109</v>
      </c>
      <c r="C107" s="85">
        <v>38</v>
      </c>
      <c r="D107" s="85">
        <v>32</v>
      </c>
      <c r="E107" s="85">
        <v>12</v>
      </c>
      <c r="F107" s="85">
        <v>0</v>
      </c>
      <c r="G107" s="85">
        <v>0</v>
      </c>
      <c r="H107" s="85">
        <v>0</v>
      </c>
      <c r="I107" s="85">
        <v>0</v>
      </c>
      <c r="J107" s="85">
        <v>34</v>
      </c>
      <c r="K107" s="85">
        <v>7</v>
      </c>
      <c r="L107" s="85">
        <v>0</v>
      </c>
      <c r="M107" s="85">
        <v>0</v>
      </c>
      <c r="N107" s="85">
        <v>0</v>
      </c>
      <c r="O107" s="85">
        <v>0</v>
      </c>
      <c r="P107" s="86">
        <f t="shared" si="27"/>
        <v>175</v>
      </c>
      <c r="Q107" s="86">
        <f aca="true" t="shared" si="28" ref="Q107:Q122">C107+E107+G107+I107+K107+M107+O107</f>
        <v>57</v>
      </c>
      <c r="R107" s="85" t="s">
        <v>500</v>
      </c>
      <c r="S107" s="85">
        <v>2</v>
      </c>
      <c r="T107" s="85">
        <v>0</v>
      </c>
      <c r="U107" s="85">
        <v>0</v>
      </c>
      <c r="V107" s="85">
        <v>0</v>
      </c>
      <c r="W107" s="85">
        <v>0</v>
      </c>
      <c r="X107" s="85">
        <v>0</v>
      </c>
      <c r="Y107" s="85">
        <v>0</v>
      </c>
      <c r="Z107" s="85">
        <v>0</v>
      </c>
      <c r="AA107" s="85">
        <v>17</v>
      </c>
      <c r="AB107" s="85">
        <v>5</v>
      </c>
      <c r="AC107" s="85">
        <v>0</v>
      </c>
      <c r="AD107" s="85">
        <v>0</v>
      </c>
      <c r="AE107" s="85">
        <v>0</v>
      </c>
      <c r="AF107" s="85">
        <v>0</v>
      </c>
      <c r="AG107" s="86">
        <f>S107+U107+W107+Y107+AA107+AC107+AE107</f>
        <v>19</v>
      </c>
      <c r="AH107" s="86">
        <f t="shared" si="26"/>
        <v>5</v>
      </c>
      <c r="AI107" s="325" t="s">
        <v>500</v>
      </c>
      <c r="AJ107" s="85">
        <v>2</v>
      </c>
      <c r="AK107" s="85">
        <v>1</v>
      </c>
      <c r="AL107" s="85">
        <v>0</v>
      </c>
      <c r="AM107" s="85">
        <v>0</v>
      </c>
      <c r="AN107" s="85">
        <v>1</v>
      </c>
      <c r="AO107" s="85">
        <v>0</v>
      </c>
      <c r="AP107" s="85">
        <v>0</v>
      </c>
      <c r="AQ107" s="85">
        <v>4</v>
      </c>
      <c r="AR107" s="85">
        <v>1</v>
      </c>
      <c r="AS107" s="85">
        <v>3</v>
      </c>
      <c r="AT107" s="85">
        <v>4</v>
      </c>
      <c r="AU107" s="96"/>
      <c r="AV107" s="96"/>
      <c r="AW107" s="96"/>
      <c r="AX107" s="96"/>
      <c r="AY107" s="96">
        <v>6</v>
      </c>
      <c r="AZ107" s="96">
        <v>3</v>
      </c>
      <c r="BA107" s="85">
        <f t="shared" si="25"/>
        <v>1</v>
      </c>
      <c r="BB107">
        <v>1</v>
      </c>
      <c r="BC107" s="10"/>
    </row>
    <row r="108" spans="1:55" ht="15" customHeight="1">
      <c r="A108" s="85" t="s">
        <v>70</v>
      </c>
      <c r="B108" s="85">
        <v>96</v>
      </c>
      <c r="C108" s="85">
        <v>50</v>
      </c>
      <c r="D108" s="85">
        <v>0</v>
      </c>
      <c r="E108" s="85">
        <v>0</v>
      </c>
      <c r="F108" s="85">
        <v>18</v>
      </c>
      <c r="G108" s="85">
        <v>18</v>
      </c>
      <c r="H108" s="85">
        <v>57</v>
      </c>
      <c r="I108" s="85">
        <v>25</v>
      </c>
      <c r="J108" s="85">
        <v>41</v>
      </c>
      <c r="K108" s="85">
        <v>15</v>
      </c>
      <c r="L108" s="85">
        <v>0</v>
      </c>
      <c r="M108" s="85">
        <v>0</v>
      </c>
      <c r="N108" s="85">
        <v>30</v>
      </c>
      <c r="O108" s="85">
        <v>14</v>
      </c>
      <c r="P108" s="86">
        <f t="shared" si="27"/>
        <v>242</v>
      </c>
      <c r="Q108" s="86">
        <f t="shared" si="28"/>
        <v>122</v>
      </c>
      <c r="R108" s="85" t="s">
        <v>70</v>
      </c>
      <c r="S108" s="85">
        <v>12</v>
      </c>
      <c r="T108" s="85">
        <v>6</v>
      </c>
      <c r="U108" s="85">
        <v>0</v>
      </c>
      <c r="V108" s="85">
        <v>0</v>
      </c>
      <c r="W108" s="85">
        <v>0</v>
      </c>
      <c r="X108" s="85">
        <v>0</v>
      </c>
      <c r="Y108" s="85">
        <v>0</v>
      </c>
      <c r="Z108" s="85">
        <v>0</v>
      </c>
      <c r="AA108" s="85">
        <v>0</v>
      </c>
      <c r="AB108" s="85">
        <v>0</v>
      </c>
      <c r="AC108" s="85">
        <v>0</v>
      </c>
      <c r="AD108" s="85">
        <v>0</v>
      </c>
      <c r="AE108" s="85">
        <v>0</v>
      </c>
      <c r="AF108" s="85">
        <v>0</v>
      </c>
      <c r="AG108" s="86">
        <f>S108+U108+W108+Y108+AA108+AC108+AE108</f>
        <v>12</v>
      </c>
      <c r="AH108" s="86">
        <f t="shared" si="26"/>
        <v>6</v>
      </c>
      <c r="AI108" s="325" t="s">
        <v>70</v>
      </c>
      <c r="AJ108" s="85">
        <v>2</v>
      </c>
      <c r="AK108" s="85">
        <v>1</v>
      </c>
      <c r="AL108" s="85">
        <v>0</v>
      </c>
      <c r="AM108" s="85">
        <v>2</v>
      </c>
      <c r="AN108" s="85">
        <v>2</v>
      </c>
      <c r="AO108" s="85">
        <v>0</v>
      </c>
      <c r="AP108" s="85">
        <v>2</v>
      </c>
      <c r="AQ108" s="85">
        <v>9</v>
      </c>
      <c r="AR108" s="85">
        <v>6</v>
      </c>
      <c r="AS108" s="85">
        <v>0</v>
      </c>
      <c r="AT108" s="85">
        <v>6</v>
      </c>
      <c r="AU108" s="96"/>
      <c r="AV108" s="96"/>
      <c r="AW108" s="96"/>
      <c r="AX108" s="96"/>
      <c r="AY108" s="96">
        <v>24</v>
      </c>
      <c r="AZ108" s="96">
        <v>4</v>
      </c>
      <c r="BA108" s="85">
        <f t="shared" si="25"/>
        <v>2</v>
      </c>
      <c r="BB108">
        <v>2</v>
      </c>
      <c r="BC108" s="10"/>
    </row>
    <row r="109" spans="1:55" ht="15" customHeight="1">
      <c r="A109" s="85" t="s">
        <v>501</v>
      </c>
      <c r="B109" s="85">
        <v>26</v>
      </c>
      <c r="C109" s="85">
        <v>11</v>
      </c>
      <c r="D109" s="85">
        <v>28</v>
      </c>
      <c r="E109" s="85">
        <v>12</v>
      </c>
      <c r="F109" s="85">
        <v>0</v>
      </c>
      <c r="G109" s="85">
        <v>0</v>
      </c>
      <c r="H109" s="85">
        <v>0</v>
      </c>
      <c r="I109" s="85">
        <v>0</v>
      </c>
      <c r="J109" s="85">
        <v>26</v>
      </c>
      <c r="K109" s="85">
        <v>9</v>
      </c>
      <c r="L109" s="85">
        <v>0</v>
      </c>
      <c r="M109" s="85">
        <v>0</v>
      </c>
      <c r="N109" s="85">
        <v>0</v>
      </c>
      <c r="O109" s="85">
        <v>0</v>
      </c>
      <c r="P109" s="86">
        <f t="shared" si="27"/>
        <v>80</v>
      </c>
      <c r="Q109" s="86">
        <f t="shared" si="28"/>
        <v>32</v>
      </c>
      <c r="R109" s="85" t="s">
        <v>501</v>
      </c>
      <c r="S109" s="85">
        <v>1</v>
      </c>
      <c r="T109" s="85">
        <v>0</v>
      </c>
      <c r="U109" s="85">
        <v>2</v>
      </c>
      <c r="V109" s="85">
        <v>2</v>
      </c>
      <c r="W109" s="85">
        <v>0</v>
      </c>
      <c r="X109" s="85">
        <v>0</v>
      </c>
      <c r="Y109" s="85">
        <v>0</v>
      </c>
      <c r="Z109" s="85">
        <v>0</v>
      </c>
      <c r="AA109" s="85">
        <v>6</v>
      </c>
      <c r="AB109" s="85">
        <v>2</v>
      </c>
      <c r="AC109" s="85">
        <v>0</v>
      </c>
      <c r="AD109" s="85">
        <v>0</v>
      </c>
      <c r="AE109" s="85">
        <v>0</v>
      </c>
      <c r="AF109" s="85">
        <v>0</v>
      </c>
      <c r="AG109" s="86">
        <f>S109+U109+W109+Y109+AA109+AC109+AE109</f>
        <v>9</v>
      </c>
      <c r="AH109" s="86">
        <f t="shared" si="26"/>
        <v>4</v>
      </c>
      <c r="AI109" s="325" t="s">
        <v>501</v>
      </c>
      <c r="AJ109" s="85">
        <v>1</v>
      </c>
      <c r="AK109" s="85">
        <v>1</v>
      </c>
      <c r="AL109" s="85">
        <v>0</v>
      </c>
      <c r="AM109" s="85">
        <v>0</v>
      </c>
      <c r="AN109" s="85">
        <v>1</v>
      </c>
      <c r="AO109" s="85">
        <v>0</v>
      </c>
      <c r="AP109" s="85">
        <v>0</v>
      </c>
      <c r="AQ109" s="85">
        <v>3</v>
      </c>
      <c r="AR109" s="85">
        <v>3</v>
      </c>
      <c r="AS109" s="85">
        <v>0</v>
      </c>
      <c r="AT109" s="85">
        <v>3</v>
      </c>
      <c r="AU109" s="96"/>
      <c r="AV109" s="96"/>
      <c r="AW109" s="96"/>
      <c r="AX109" s="96"/>
      <c r="AY109" s="96">
        <v>9</v>
      </c>
      <c r="AZ109" s="96">
        <v>2</v>
      </c>
      <c r="BA109" s="85">
        <f t="shared" si="25"/>
        <v>1</v>
      </c>
      <c r="BB109">
        <v>1</v>
      </c>
      <c r="BC109" s="10"/>
    </row>
    <row r="110" spans="1:55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6">
        <f t="shared" si="27"/>
        <v>0</v>
      </c>
      <c r="Q110" s="86">
        <f t="shared" si="28"/>
        <v>0</v>
      </c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6">
        <f>S110+U110+W110+Y110+AA110+AC110+AE110</f>
        <v>0</v>
      </c>
      <c r="AH110" s="86">
        <f t="shared" si="26"/>
        <v>0</v>
      </c>
      <c r="AI110" s="32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96"/>
      <c r="AV110" s="96"/>
      <c r="AW110" s="96"/>
      <c r="AX110" s="96"/>
      <c r="AY110" s="96"/>
      <c r="AZ110" s="96"/>
      <c r="BA110" s="85">
        <f>+BB110+BC110</f>
        <v>0</v>
      </c>
      <c r="BB110" s="10"/>
      <c r="BC110" s="10"/>
    </row>
    <row r="111" spans="1:55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6">
        <f t="shared" si="27"/>
        <v>0</v>
      </c>
      <c r="Q111" s="86">
        <f t="shared" si="28"/>
        <v>0</v>
      </c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6">
        <f>S111+U111+W111+Y111+AA111+AC111+AE111</f>
        <v>0</v>
      </c>
      <c r="AH111" s="86">
        <f t="shared" si="26"/>
        <v>0</v>
      </c>
      <c r="AI111" s="32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96"/>
      <c r="AV111" s="96"/>
      <c r="AW111" s="96"/>
      <c r="AX111" s="96"/>
      <c r="AY111" s="96"/>
      <c r="AZ111" s="96"/>
      <c r="BA111" s="85"/>
      <c r="BB111" s="10"/>
      <c r="BC111" s="10"/>
    </row>
    <row r="112" spans="1:55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6"/>
      <c r="Q112" s="86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6"/>
      <c r="AH112" s="86"/>
      <c r="AI112" s="32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</row>
    <row r="113" spans="1:55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6">
        <f t="shared" si="27"/>
        <v>0</v>
      </c>
      <c r="Q113" s="86">
        <f t="shared" si="28"/>
        <v>0</v>
      </c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6">
        <f aca="true" t="shared" si="29" ref="AG113:AG122">S113+U113+W113+Y113+AA113+AC113+AE113</f>
        <v>0</v>
      </c>
      <c r="AH113" s="86">
        <f t="shared" si="26"/>
        <v>0</v>
      </c>
      <c r="AI113" s="32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96"/>
      <c r="AV113" s="96"/>
      <c r="AW113" s="96"/>
      <c r="AX113" s="96"/>
      <c r="AY113" s="96"/>
      <c r="AZ113" s="96"/>
      <c r="BA113" s="85"/>
      <c r="BB113" s="10"/>
      <c r="BC113" s="10"/>
    </row>
    <row r="114" spans="1:55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6">
        <f t="shared" si="27"/>
        <v>0</v>
      </c>
      <c r="Q114" s="86">
        <f t="shared" si="28"/>
        <v>0</v>
      </c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6">
        <f t="shared" si="29"/>
        <v>0</v>
      </c>
      <c r="AH114" s="86">
        <f t="shared" si="26"/>
        <v>0</v>
      </c>
      <c r="AI114" s="32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96"/>
      <c r="AV114" s="96"/>
      <c r="AW114" s="96"/>
      <c r="AX114" s="96"/>
      <c r="AY114" s="96"/>
      <c r="AZ114" s="96"/>
      <c r="BA114" s="85"/>
      <c r="BB114" s="10"/>
      <c r="BC114" s="10"/>
    </row>
    <row r="115" spans="1:55" ht="15" customHeight="1">
      <c r="A115" s="173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6">
        <f t="shared" si="27"/>
        <v>0</v>
      </c>
      <c r="Q115" s="86">
        <f t="shared" si="28"/>
        <v>0</v>
      </c>
      <c r="R115" s="173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6">
        <f t="shared" si="29"/>
        <v>0</v>
      </c>
      <c r="AH115" s="86">
        <f t="shared" si="26"/>
        <v>0</v>
      </c>
      <c r="AI115" s="328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96"/>
      <c r="AV115" s="96"/>
      <c r="AW115" s="96"/>
      <c r="AX115" s="96"/>
      <c r="AY115" s="96"/>
      <c r="AZ115" s="96"/>
      <c r="BA115" s="85"/>
      <c r="BB115" s="10"/>
      <c r="BC115" s="10"/>
    </row>
    <row r="116" spans="1:55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6">
        <f t="shared" si="27"/>
        <v>0</v>
      </c>
      <c r="Q116" s="86">
        <f t="shared" si="28"/>
        <v>0</v>
      </c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6">
        <f t="shared" si="29"/>
        <v>0</v>
      </c>
      <c r="AH116" s="86">
        <f t="shared" si="26"/>
        <v>0</v>
      </c>
      <c r="AI116" s="32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96"/>
      <c r="AV116" s="96"/>
      <c r="AW116" s="201"/>
      <c r="AX116" s="96"/>
      <c r="AY116" s="96"/>
      <c r="AZ116" s="96"/>
      <c r="BA116" s="85"/>
      <c r="BB116" s="10"/>
      <c r="BC116" s="10"/>
    </row>
    <row r="117" spans="1:55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6">
        <f t="shared" si="27"/>
        <v>0</v>
      </c>
      <c r="Q117" s="86">
        <f t="shared" si="28"/>
        <v>0</v>
      </c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6">
        <f t="shared" si="29"/>
        <v>0</v>
      </c>
      <c r="AH117" s="86">
        <f t="shared" si="26"/>
        <v>0</v>
      </c>
      <c r="AI117" s="32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96"/>
      <c r="AV117" s="96"/>
      <c r="AW117" s="96"/>
      <c r="AX117" s="96"/>
      <c r="AY117" s="96"/>
      <c r="AZ117" s="96"/>
      <c r="BA117" s="85"/>
      <c r="BB117" s="10"/>
      <c r="BC117" s="10"/>
    </row>
    <row r="118" spans="1:55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6">
        <f t="shared" si="27"/>
        <v>0</v>
      </c>
      <c r="Q118" s="86">
        <f t="shared" si="28"/>
        <v>0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6">
        <f t="shared" si="29"/>
        <v>0</v>
      </c>
      <c r="AH118" s="86">
        <f t="shared" si="26"/>
        <v>0</v>
      </c>
      <c r="AI118" s="32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96"/>
      <c r="AV118" s="96"/>
      <c r="AW118" s="201"/>
      <c r="AX118" s="96"/>
      <c r="AY118" s="96"/>
      <c r="AZ118" s="96"/>
      <c r="BA118" s="85"/>
      <c r="BB118" s="10"/>
      <c r="BC118" s="10"/>
    </row>
    <row r="119" spans="1:55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6">
        <f t="shared" si="27"/>
        <v>0</v>
      </c>
      <c r="Q119" s="86">
        <f t="shared" si="28"/>
        <v>0</v>
      </c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6">
        <f t="shared" si="29"/>
        <v>0</v>
      </c>
      <c r="AH119" s="86">
        <f t="shared" si="26"/>
        <v>0</v>
      </c>
      <c r="AI119" s="32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96"/>
      <c r="AV119" s="96"/>
      <c r="AW119" s="96"/>
      <c r="AX119" s="96"/>
      <c r="AY119" s="96"/>
      <c r="AZ119" s="96"/>
      <c r="BA119" s="85"/>
      <c r="BB119" s="10"/>
      <c r="BC119" s="10"/>
    </row>
    <row r="120" spans="1:55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6">
        <f t="shared" si="27"/>
        <v>0</v>
      </c>
      <c r="Q120" s="86">
        <f t="shared" si="28"/>
        <v>0</v>
      </c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6">
        <f t="shared" si="29"/>
        <v>0</v>
      </c>
      <c r="AH120" s="86">
        <f t="shared" si="26"/>
        <v>0</v>
      </c>
      <c r="AI120" s="32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96"/>
      <c r="AV120" s="96"/>
      <c r="AW120" s="201"/>
      <c r="AX120" s="96"/>
      <c r="AY120" s="96"/>
      <c r="AZ120" s="96"/>
      <c r="BA120" s="85"/>
      <c r="BB120" s="10"/>
      <c r="BC120" s="10"/>
    </row>
    <row r="121" spans="1:55" ht="12.75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6">
        <f t="shared" si="27"/>
        <v>0</v>
      </c>
      <c r="Q121" s="86">
        <f t="shared" si="28"/>
        <v>0</v>
      </c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6">
        <f t="shared" si="29"/>
        <v>0</v>
      </c>
      <c r="AH121" s="86">
        <f t="shared" si="26"/>
        <v>0</v>
      </c>
      <c r="AI121" s="32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96"/>
      <c r="AV121" s="96"/>
      <c r="AW121" s="96"/>
      <c r="AX121" s="96"/>
      <c r="AY121" s="96"/>
      <c r="AZ121" s="96"/>
      <c r="BA121" s="85"/>
      <c r="BB121" s="10"/>
      <c r="BC121" s="10"/>
    </row>
    <row r="122" spans="1:55" ht="12.75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6">
        <f t="shared" si="27"/>
        <v>0</v>
      </c>
      <c r="Q122" s="86">
        <f t="shared" si="28"/>
        <v>0</v>
      </c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6">
        <f t="shared" si="29"/>
        <v>0</v>
      </c>
      <c r="AH122" s="86">
        <f t="shared" si="26"/>
        <v>0</v>
      </c>
      <c r="AI122" s="32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96"/>
      <c r="AV122" s="96"/>
      <c r="AW122" s="96"/>
      <c r="AX122" s="96"/>
      <c r="AY122" s="96"/>
      <c r="AZ122" s="96"/>
      <c r="BA122" s="85"/>
      <c r="BB122" s="10"/>
      <c r="BC122" s="10"/>
    </row>
    <row r="123" spans="1:55" ht="12.75">
      <c r="A123" s="164"/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87"/>
      <c r="Q123" s="187"/>
      <c r="R123" s="164"/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  <c r="AG123" s="187"/>
      <c r="AH123" s="187"/>
      <c r="AI123" s="327"/>
      <c r="AJ123" s="164"/>
      <c r="AK123" s="164"/>
      <c r="AL123" s="164"/>
      <c r="AM123" s="164"/>
      <c r="AN123" s="164"/>
      <c r="AO123" s="164"/>
      <c r="AP123" s="164"/>
      <c r="AQ123" s="164"/>
      <c r="AR123" s="164"/>
      <c r="AS123" s="164"/>
      <c r="AT123" s="164"/>
      <c r="AU123" s="199"/>
      <c r="AV123" s="199"/>
      <c r="AW123" s="199"/>
      <c r="AX123" s="199"/>
      <c r="AY123" s="199"/>
      <c r="AZ123" s="199"/>
      <c r="BA123" s="164"/>
      <c r="BB123" s="40"/>
      <c r="BC123" s="40"/>
    </row>
    <row r="124" spans="1:53" ht="12.75">
      <c r="A124" s="167"/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88"/>
      <c r="Q124" s="188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329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17"/>
      <c r="AV124" s="117"/>
      <c r="AW124" s="117"/>
      <c r="AX124" s="117"/>
      <c r="AY124" s="117"/>
      <c r="AZ124" s="117"/>
      <c r="BA124" s="167"/>
    </row>
    <row r="125" spans="1:55" ht="12.75">
      <c r="A125" s="122" t="s">
        <v>182</v>
      </c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79"/>
      <c r="Q125" s="179"/>
      <c r="R125" s="122" t="s">
        <v>256</v>
      </c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321" t="s">
        <v>204</v>
      </c>
      <c r="AJ125" s="122"/>
      <c r="AK125" s="122"/>
      <c r="AL125" s="122"/>
      <c r="AM125" s="122"/>
      <c r="AN125" s="122"/>
      <c r="AO125" s="122"/>
      <c r="AP125" s="122"/>
      <c r="AQ125" s="122"/>
      <c r="AR125" s="122"/>
      <c r="AS125" s="122"/>
      <c r="AT125" s="122"/>
      <c r="AU125" s="97"/>
      <c r="AV125" s="97"/>
      <c r="AW125" s="97"/>
      <c r="AX125" s="97"/>
      <c r="AY125" s="97"/>
      <c r="AZ125" s="97"/>
      <c r="BA125" s="122"/>
      <c r="BB125" s="24"/>
      <c r="BC125" s="24"/>
    </row>
    <row r="126" spans="1:55" ht="12.75">
      <c r="A126" s="122" t="s">
        <v>415</v>
      </c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79"/>
      <c r="Q126" s="179"/>
      <c r="R126" s="122" t="s">
        <v>415</v>
      </c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321" t="s">
        <v>419</v>
      </c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97"/>
      <c r="AV126" s="97"/>
      <c r="AW126" s="97"/>
      <c r="AX126" s="97"/>
      <c r="AY126" s="97"/>
      <c r="AZ126" s="97"/>
      <c r="BA126" s="122"/>
      <c r="BB126" s="24"/>
      <c r="BC126" s="24"/>
    </row>
    <row r="127" spans="1:55" ht="12.75">
      <c r="A127" s="122" t="s">
        <v>401</v>
      </c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79"/>
      <c r="Q127" s="179"/>
      <c r="R127" s="122" t="s">
        <v>401</v>
      </c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321" t="s">
        <v>401</v>
      </c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97"/>
      <c r="AV127" s="97"/>
      <c r="AW127" s="97"/>
      <c r="AX127" s="97"/>
      <c r="AY127" s="97"/>
      <c r="AZ127" s="97"/>
      <c r="BA127" s="122"/>
      <c r="BB127" s="24"/>
      <c r="BC127" s="24"/>
    </row>
    <row r="128" spans="1:53" ht="12.75">
      <c r="A128" s="160"/>
      <c r="B128" s="160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J128" s="160"/>
      <c r="AK128" s="160"/>
      <c r="AL128" s="160"/>
      <c r="AM128" s="160"/>
      <c r="AN128" s="160"/>
      <c r="AO128" s="160"/>
      <c r="AP128" s="160"/>
      <c r="AQ128" s="160"/>
      <c r="AR128" s="160"/>
      <c r="AS128" s="160"/>
      <c r="AT128" s="160"/>
      <c r="AU128" s="195"/>
      <c r="AV128" s="195"/>
      <c r="AW128" s="195"/>
      <c r="AX128" s="195"/>
      <c r="AY128" s="195"/>
      <c r="AZ128" s="195"/>
      <c r="BA128" s="160"/>
    </row>
    <row r="129" spans="1:53" ht="12.75">
      <c r="A129" s="161" t="s">
        <v>539</v>
      </c>
      <c r="B129" s="160"/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81" t="s">
        <v>258</v>
      </c>
      <c r="O129" s="122"/>
      <c r="R129" s="161" t="s">
        <v>539</v>
      </c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81" t="s">
        <v>258</v>
      </c>
      <c r="AF129" s="122"/>
      <c r="AG129" s="160"/>
      <c r="AH129" s="160"/>
      <c r="AI129" s="323" t="s">
        <v>539</v>
      </c>
      <c r="AJ129" s="160"/>
      <c r="AK129" s="160"/>
      <c r="AL129" s="160"/>
      <c r="AM129" s="160"/>
      <c r="AN129" s="160"/>
      <c r="AO129" s="160"/>
      <c r="AP129" s="160"/>
      <c r="AQ129" s="160"/>
      <c r="AR129" s="160"/>
      <c r="AS129" s="160"/>
      <c r="AT129" s="160"/>
      <c r="AU129" s="195"/>
      <c r="AV129" s="195"/>
      <c r="AW129" s="195"/>
      <c r="AX129" s="196" t="s">
        <v>258</v>
      </c>
      <c r="AY129" s="97"/>
      <c r="AZ129" s="97"/>
      <c r="BA129" s="122"/>
    </row>
    <row r="130" spans="1:53" ht="12.75">
      <c r="A130" s="161"/>
      <c r="B130" s="160"/>
      <c r="C130" s="160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81"/>
      <c r="O130" s="122"/>
      <c r="R130" s="161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81"/>
      <c r="AF130" s="122"/>
      <c r="AG130" s="160"/>
      <c r="AH130" s="160"/>
      <c r="AI130" s="323"/>
      <c r="AJ130" s="160"/>
      <c r="AK130" s="160"/>
      <c r="AL130" s="160"/>
      <c r="AM130" s="160"/>
      <c r="AN130" s="160"/>
      <c r="AO130" s="160"/>
      <c r="AP130" s="160"/>
      <c r="AQ130" s="160"/>
      <c r="AR130" s="160"/>
      <c r="AS130" s="160"/>
      <c r="AT130" s="160"/>
      <c r="AU130" s="195"/>
      <c r="AV130" s="195"/>
      <c r="AW130" s="195"/>
      <c r="AX130" s="196"/>
      <c r="AY130" s="97"/>
      <c r="AZ130" s="97"/>
      <c r="BA130" s="160"/>
    </row>
    <row r="131" spans="1:55" s="433" customFormat="1" ht="18" customHeight="1">
      <c r="A131" s="501"/>
      <c r="B131" s="235" t="s">
        <v>283</v>
      </c>
      <c r="C131" s="236"/>
      <c r="D131" s="235" t="s">
        <v>284</v>
      </c>
      <c r="E131" s="236"/>
      <c r="F131" s="235" t="s">
        <v>285</v>
      </c>
      <c r="G131" s="236"/>
      <c r="H131" s="235" t="s">
        <v>286</v>
      </c>
      <c r="I131" s="236"/>
      <c r="J131" s="235" t="s">
        <v>287</v>
      </c>
      <c r="K131" s="236"/>
      <c r="L131" s="235" t="s">
        <v>288</v>
      </c>
      <c r="M131" s="236"/>
      <c r="N131" s="235" t="s">
        <v>289</v>
      </c>
      <c r="O131" s="236"/>
      <c r="P131" s="233" t="s">
        <v>259</v>
      </c>
      <c r="Q131" s="234"/>
      <c r="R131" s="501"/>
      <c r="S131" s="235" t="s">
        <v>283</v>
      </c>
      <c r="T131" s="236"/>
      <c r="U131" s="235" t="s">
        <v>284</v>
      </c>
      <c r="V131" s="236"/>
      <c r="W131" s="235" t="s">
        <v>285</v>
      </c>
      <c r="X131" s="236"/>
      <c r="Y131" s="235" t="s">
        <v>286</v>
      </c>
      <c r="Z131" s="236"/>
      <c r="AA131" s="235" t="s">
        <v>287</v>
      </c>
      <c r="AB131" s="236"/>
      <c r="AC131" s="235" t="s">
        <v>288</v>
      </c>
      <c r="AD131" s="236"/>
      <c r="AE131" s="235" t="s">
        <v>289</v>
      </c>
      <c r="AF131" s="236"/>
      <c r="AG131" s="235" t="s">
        <v>259</v>
      </c>
      <c r="AH131" s="236"/>
      <c r="AI131" s="501"/>
      <c r="AJ131" s="541" t="s">
        <v>290</v>
      </c>
      <c r="AK131" s="542"/>
      <c r="AL131" s="542"/>
      <c r="AM131" s="542"/>
      <c r="AN131" s="542"/>
      <c r="AO131" s="542"/>
      <c r="AP131" s="542"/>
      <c r="AQ131" s="543"/>
      <c r="AR131" s="412" t="s">
        <v>5</v>
      </c>
      <c r="AS131" s="421"/>
      <c r="AT131" s="428"/>
      <c r="AU131" s="412" t="s">
        <v>534</v>
      </c>
      <c r="AV131" s="413"/>
      <c r="AW131" s="411"/>
      <c r="AX131" s="414"/>
      <c r="AY131" s="500" t="s">
        <v>430</v>
      </c>
      <c r="AZ131" s="399" t="s">
        <v>385</v>
      </c>
      <c r="BA131" s="412" t="s">
        <v>386</v>
      </c>
      <c r="BB131" s="400"/>
      <c r="BC131" s="417"/>
    </row>
    <row r="132" spans="1:55" ht="23.25" customHeight="1">
      <c r="A132" s="502" t="s">
        <v>416</v>
      </c>
      <c r="B132" s="237" t="s">
        <v>532</v>
      </c>
      <c r="C132" s="237" t="s">
        <v>265</v>
      </c>
      <c r="D132" s="237" t="s">
        <v>532</v>
      </c>
      <c r="E132" s="237" t="s">
        <v>265</v>
      </c>
      <c r="F132" s="237" t="s">
        <v>532</v>
      </c>
      <c r="G132" s="237" t="s">
        <v>265</v>
      </c>
      <c r="H132" s="237" t="s">
        <v>532</v>
      </c>
      <c r="I132" s="237" t="s">
        <v>265</v>
      </c>
      <c r="J132" s="237" t="s">
        <v>532</v>
      </c>
      <c r="K132" s="237" t="s">
        <v>265</v>
      </c>
      <c r="L132" s="237" t="s">
        <v>532</v>
      </c>
      <c r="M132" s="237" t="s">
        <v>265</v>
      </c>
      <c r="N132" s="237" t="s">
        <v>532</v>
      </c>
      <c r="O132" s="237" t="s">
        <v>265</v>
      </c>
      <c r="P132" s="239" t="s">
        <v>532</v>
      </c>
      <c r="Q132" s="239" t="s">
        <v>265</v>
      </c>
      <c r="R132" s="502" t="s">
        <v>416</v>
      </c>
      <c r="S132" s="237" t="s">
        <v>532</v>
      </c>
      <c r="T132" s="237" t="s">
        <v>265</v>
      </c>
      <c r="U132" s="237" t="s">
        <v>532</v>
      </c>
      <c r="V132" s="237" t="s">
        <v>265</v>
      </c>
      <c r="W132" s="237" t="s">
        <v>532</v>
      </c>
      <c r="X132" s="237" t="s">
        <v>265</v>
      </c>
      <c r="Y132" s="237" t="s">
        <v>532</v>
      </c>
      <c r="Z132" s="237" t="s">
        <v>265</v>
      </c>
      <c r="AA132" s="237" t="s">
        <v>532</v>
      </c>
      <c r="AB132" s="237" t="s">
        <v>265</v>
      </c>
      <c r="AC132" s="237" t="s">
        <v>532</v>
      </c>
      <c r="AD132" s="237" t="s">
        <v>265</v>
      </c>
      <c r="AE132" s="237" t="s">
        <v>532</v>
      </c>
      <c r="AF132" s="237" t="s">
        <v>265</v>
      </c>
      <c r="AG132" s="237" t="s">
        <v>532</v>
      </c>
      <c r="AH132" s="237" t="s">
        <v>265</v>
      </c>
      <c r="AI132" s="502" t="s">
        <v>416</v>
      </c>
      <c r="AJ132" s="238" t="s">
        <v>283</v>
      </c>
      <c r="AK132" s="238" t="s">
        <v>291</v>
      </c>
      <c r="AL132" s="238" t="s">
        <v>292</v>
      </c>
      <c r="AM132" s="238" t="s">
        <v>293</v>
      </c>
      <c r="AN132" s="238" t="s">
        <v>294</v>
      </c>
      <c r="AO132" s="238" t="s">
        <v>295</v>
      </c>
      <c r="AP132" s="238" t="s">
        <v>296</v>
      </c>
      <c r="AQ132" s="237" t="s">
        <v>266</v>
      </c>
      <c r="AR132" s="442" t="s">
        <v>393</v>
      </c>
      <c r="AS132" s="347" t="s">
        <v>394</v>
      </c>
      <c r="AT132" s="443" t="s">
        <v>392</v>
      </c>
      <c r="AU132" s="346" t="s">
        <v>533</v>
      </c>
      <c r="AV132" s="347" t="s">
        <v>395</v>
      </c>
      <c r="AW132" s="347" t="s">
        <v>276</v>
      </c>
      <c r="AX132" s="347" t="s">
        <v>4</v>
      </c>
      <c r="AY132" s="349" t="s">
        <v>566</v>
      </c>
      <c r="AZ132" s="349" t="s">
        <v>128</v>
      </c>
      <c r="BA132" s="350" t="s">
        <v>143</v>
      </c>
      <c r="BB132" s="351" t="s">
        <v>138</v>
      </c>
      <c r="BC132" s="350" t="s">
        <v>144</v>
      </c>
    </row>
    <row r="133" spans="1:55" ht="12.75">
      <c r="A133" s="85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5"/>
      <c r="M133" s="85"/>
      <c r="N133" s="85"/>
      <c r="O133" s="85"/>
      <c r="P133" s="186"/>
      <c r="Q133" s="186"/>
      <c r="R133" s="85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324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198"/>
      <c r="AV133" s="198"/>
      <c r="AW133" s="198"/>
      <c r="AX133" s="198"/>
      <c r="AY133" s="198"/>
      <c r="AZ133" s="198"/>
      <c r="BA133" s="83"/>
      <c r="BB133" s="7"/>
      <c r="BC133" s="7"/>
    </row>
    <row r="134" spans="1:55" s="44" customFormat="1" ht="12.75">
      <c r="A134" s="9" t="s">
        <v>267</v>
      </c>
      <c r="B134" s="86">
        <f>SUM(B136:B153)</f>
        <v>2723</v>
      </c>
      <c r="C134" s="86">
        <f aca="true" t="shared" si="30" ref="C134:Q134">SUM(C136:C153)</f>
        <v>1400</v>
      </c>
      <c r="D134" s="86">
        <f t="shared" si="30"/>
        <v>861</v>
      </c>
      <c r="E134" s="86">
        <f t="shared" si="30"/>
        <v>499</v>
      </c>
      <c r="F134" s="86">
        <f t="shared" si="30"/>
        <v>144</v>
      </c>
      <c r="G134" s="86">
        <f t="shared" si="30"/>
        <v>69</v>
      </c>
      <c r="H134" s="86">
        <f t="shared" si="30"/>
        <v>685</v>
      </c>
      <c r="I134" s="86">
        <f t="shared" si="30"/>
        <v>299</v>
      </c>
      <c r="J134" s="86">
        <f t="shared" si="30"/>
        <v>1360</v>
      </c>
      <c r="K134" s="86">
        <f t="shared" si="30"/>
        <v>771</v>
      </c>
      <c r="L134" s="86">
        <f t="shared" si="30"/>
        <v>52</v>
      </c>
      <c r="M134" s="86">
        <f t="shared" si="30"/>
        <v>11</v>
      </c>
      <c r="N134" s="86">
        <f t="shared" si="30"/>
        <v>484</v>
      </c>
      <c r="O134" s="86">
        <f t="shared" si="30"/>
        <v>180</v>
      </c>
      <c r="P134" s="86">
        <f t="shared" si="30"/>
        <v>6309</v>
      </c>
      <c r="Q134" s="86">
        <f t="shared" si="30"/>
        <v>3229</v>
      </c>
      <c r="R134" s="9" t="s">
        <v>267</v>
      </c>
      <c r="S134" s="86">
        <f>SUM(S136:S153)</f>
        <v>65</v>
      </c>
      <c r="T134" s="86">
        <f aca="true" t="shared" si="31" ref="T134:BC134">SUM(T136:T153)</f>
        <v>26</v>
      </c>
      <c r="U134" s="86">
        <f t="shared" si="31"/>
        <v>38</v>
      </c>
      <c r="V134" s="86">
        <f t="shared" si="31"/>
        <v>18</v>
      </c>
      <c r="W134" s="86">
        <f t="shared" si="31"/>
        <v>2</v>
      </c>
      <c r="X134" s="86">
        <f t="shared" si="31"/>
        <v>0</v>
      </c>
      <c r="Y134" s="86">
        <f t="shared" si="31"/>
        <v>15</v>
      </c>
      <c r="Z134" s="86">
        <f t="shared" si="31"/>
        <v>6</v>
      </c>
      <c r="AA134" s="86">
        <f t="shared" si="31"/>
        <v>387</v>
      </c>
      <c r="AB134" s="86">
        <f t="shared" si="31"/>
        <v>211</v>
      </c>
      <c r="AC134" s="86">
        <f t="shared" si="31"/>
        <v>12</v>
      </c>
      <c r="AD134" s="86">
        <f t="shared" si="31"/>
        <v>0</v>
      </c>
      <c r="AE134" s="86">
        <f t="shared" si="31"/>
        <v>155</v>
      </c>
      <c r="AF134" s="86">
        <f t="shared" si="31"/>
        <v>65</v>
      </c>
      <c r="AG134" s="86">
        <f t="shared" si="31"/>
        <v>674</v>
      </c>
      <c r="AH134" s="86">
        <f t="shared" si="31"/>
        <v>326</v>
      </c>
      <c r="AI134" s="326" t="s">
        <v>267</v>
      </c>
      <c r="AJ134" s="86">
        <f t="shared" si="31"/>
        <v>49</v>
      </c>
      <c r="AK134" s="86">
        <f t="shared" si="31"/>
        <v>19</v>
      </c>
      <c r="AL134" s="86">
        <f t="shared" si="31"/>
        <v>4</v>
      </c>
      <c r="AM134" s="86">
        <f t="shared" si="31"/>
        <v>16</v>
      </c>
      <c r="AN134" s="86">
        <f t="shared" si="31"/>
        <v>29</v>
      </c>
      <c r="AO134" s="86">
        <f t="shared" si="31"/>
        <v>3</v>
      </c>
      <c r="AP134" s="86">
        <f t="shared" si="31"/>
        <v>19</v>
      </c>
      <c r="AQ134" s="86">
        <f t="shared" si="31"/>
        <v>139</v>
      </c>
      <c r="AR134" s="86">
        <f t="shared" si="31"/>
        <v>141</v>
      </c>
      <c r="AS134" s="86">
        <f>SUM(AS136:AS153)</f>
        <v>4</v>
      </c>
      <c r="AT134" s="86">
        <f>SUM(AT136:AT153)</f>
        <v>145</v>
      </c>
      <c r="AU134" s="86">
        <f t="shared" si="31"/>
        <v>0</v>
      </c>
      <c r="AV134" s="86">
        <f t="shared" si="31"/>
        <v>0</v>
      </c>
      <c r="AW134" s="86">
        <f t="shared" si="31"/>
        <v>0</v>
      </c>
      <c r="AX134" s="86">
        <f t="shared" si="31"/>
        <v>0</v>
      </c>
      <c r="AY134" s="86">
        <f t="shared" si="31"/>
        <v>326</v>
      </c>
      <c r="AZ134" s="86">
        <f t="shared" si="31"/>
        <v>59</v>
      </c>
      <c r="BA134" s="86">
        <f t="shared" si="31"/>
        <v>22</v>
      </c>
      <c r="BB134" s="86">
        <f t="shared" si="31"/>
        <v>22</v>
      </c>
      <c r="BC134" s="86">
        <f t="shared" si="31"/>
        <v>0</v>
      </c>
    </row>
    <row r="135" spans="1:55" ht="12.75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6"/>
      <c r="Q135" s="86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32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96"/>
      <c r="AV135" s="96"/>
      <c r="AW135" s="96"/>
      <c r="AX135" s="96"/>
      <c r="AY135" s="96"/>
      <c r="AZ135" s="96"/>
      <c r="BA135" s="85"/>
      <c r="BB135" s="10"/>
      <c r="BC135" s="10"/>
    </row>
    <row r="136" spans="1:55" ht="15" customHeight="1">
      <c r="A136" s="85" t="s">
        <v>502</v>
      </c>
      <c r="B136" s="85">
        <v>914</v>
      </c>
      <c r="C136" s="85">
        <v>445</v>
      </c>
      <c r="D136" s="85">
        <v>307</v>
      </c>
      <c r="E136" s="85">
        <v>163</v>
      </c>
      <c r="F136" s="85">
        <v>0</v>
      </c>
      <c r="G136" s="85">
        <v>0</v>
      </c>
      <c r="H136" s="85">
        <v>251</v>
      </c>
      <c r="I136" s="85">
        <v>102</v>
      </c>
      <c r="J136" s="85">
        <v>441</v>
      </c>
      <c r="K136" s="85">
        <v>238</v>
      </c>
      <c r="L136" s="85">
        <v>0</v>
      </c>
      <c r="M136" s="85">
        <v>0</v>
      </c>
      <c r="N136" s="85">
        <v>98</v>
      </c>
      <c r="O136" s="85">
        <v>31</v>
      </c>
      <c r="P136" s="86">
        <f>B136+D136+F136+H136+J136+L136+N136</f>
        <v>2011</v>
      </c>
      <c r="Q136" s="86">
        <f>C136+E136+G136+I136+K136+M136+O136</f>
        <v>979</v>
      </c>
      <c r="R136" s="85" t="s">
        <v>502</v>
      </c>
      <c r="S136" s="85">
        <v>7</v>
      </c>
      <c r="T136" s="85">
        <v>3</v>
      </c>
      <c r="U136" s="85">
        <v>13</v>
      </c>
      <c r="V136" s="85">
        <v>4</v>
      </c>
      <c r="W136" s="85">
        <v>0</v>
      </c>
      <c r="X136" s="85">
        <v>0</v>
      </c>
      <c r="Y136" s="85">
        <v>3</v>
      </c>
      <c r="Z136" s="85">
        <v>0</v>
      </c>
      <c r="AA136" s="85">
        <v>154</v>
      </c>
      <c r="AB136" s="85">
        <v>77</v>
      </c>
      <c r="AC136" s="85">
        <v>0</v>
      </c>
      <c r="AD136" s="85">
        <v>0</v>
      </c>
      <c r="AE136" s="85">
        <v>53</v>
      </c>
      <c r="AF136" s="85">
        <v>31</v>
      </c>
      <c r="AG136" s="86">
        <f>S136+U136+W136+Y136+AA136+AC136+AE136</f>
        <v>230</v>
      </c>
      <c r="AH136" s="86">
        <f>T136+V136+X136+Z136+AB136+AD136+AF136</f>
        <v>115</v>
      </c>
      <c r="AI136" s="325" t="s">
        <v>502</v>
      </c>
      <c r="AJ136" s="85">
        <v>15</v>
      </c>
      <c r="AK136" s="85">
        <v>6</v>
      </c>
      <c r="AL136" s="85">
        <v>0</v>
      </c>
      <c r="AM136" s="85">
        <v>6</v>
      </c>
      <c r="AN136" s="85">
        <v>8</v>
      </c>
      <c r="AO136" s="85">
        <v>0</v>
      </c>
      <c r="AP136" s="85">
        <v>4</v>
      </c>
      <c r="AQ136" s="85">
        <v>39</v>
      </c>
      <c r="AR136" s="85">
        <v>43</v>
      </c>
      <c r="AS136" s="85">
        <v>2</v>
      </c>
      <c r="AT136" s="85">
        <v>45</v>
      </c>
      <c r="AU136" s="96"/>
      <c r="AV136" s="96"/>
      <c r="AW136" s="96"/>
      <c r="AX136" s="96"/>
      <c r="AY136" s="96">
        <v>61</v>
      </c>
      <c r="AZ136" s="96">
        <v>14</v>
      </c>
      <c r="BA136" s="85">
        <f aca="true" t="shared" si="32" ref="BA136:BA143">+BB136+BC136</f>
        <v>5</v>
      </c>
      <c r="BB136" s="10">
        <v>5</v>
      </c>
      <c r="BC136" s="10"/>
    </row>
    <row r="137" spans="1:55" ht="15" customHeight="1">
      <c r="A137" s="85" t="s">
        <v>16</v>
      </c>
      <c r="B137" s="85">
        <v>269</v>
      </c>
      <c r="C137" s="85">
        <v>138</v>
      </c>
      <c r="D137" s="85">
        <v>35</v>
      </c>
      <c r="E137" s="85">
        <v>23</v>
      </c>
      <c r="F137" s="85">
        <v>57</v>
      </c>
      <c r="G137" s="85">
        <v>27</v>
      </c>
      <c r="H137" s="85">
        <v>0</v>
      </c>
      <c r="I137" s="85">
        <v>0</v>
      </c>
      <c r="J137" s="85">
        <v>46</v>
      </c>
      <c r="K137" s="85">
        <v>31</v>
      </c>
      <c r="L137" s="85">
        <v>0</v>
      </c>
      <c r="M137" s="85">
        <v>0</v>
      </c>
      <c r="N137" s="85">
        <v>17</v>
      </c>
      <c r="O137" s="85">
        <v>2</v>
      </c>
      <c r="P137" s="86">
        <f aca="true" t="shared" si="33" ref="P137:P153">B137+D137+F137+H137+J137+L137+N137</f>
        <v>424</v>
      </c>
      <c r="Q137" s="86">
        <f aca="true" t="shared" si="34" ref="Q137:Q153">C137+E137+G137+I137+K137+M137+O137</f>
        <v>221</v>
      </c>
      <c r="R137" s="85" t="s">
        <v>16</v>
      </c>
      <c r="S137" s="85">
        <v>0</v>
      </c>
      <c r="T137" s="85">
        <v>0</v>
      </c>
      <c r="U137" s="85">
        <v>0</v>
      </c>
      <c r="V137" s="85">
        <v>0</v>
      </c>
      <c r="W137" s="85">
        <v>0</v>
      </c>
      <c r="X137" s="85">
        <v>0</v>
      </c>
      <c r="Y137" s="85">
        <v>0</v>
      </c>
      <c r="Z137" s="85">
        <v>0</v>
      </c>
      <c r="AA137" s="85">
        <v>8</v>
      </c>
      <c r="AB137" s="85">
        <v>5</v>
      </c>
      <c r="AC137" s="85">
        <v>0</v>
      </c>
      <c r="AD137" s="85">
        <v>0</v>
      </c>
      <c r="AE137" s="85">
        <v>0</v>
      </c>
      <c r="AF137" s="85">
        <v>0</v>
      </c>
      <c r="AG137" s="86">
        <f aca="true" t="shared" si="35" ref="AG137:AG143">S137+U137+W137+Y137+AA137+AC137+AE137</f>
        <v>8</v>
      </c>
      <c r="AH137" s="86">
        <f aca="true" t="shared" si="36" ref="AH137:AH143">T137+V137+X137+Z137+AB137+AD137+AF137</f>
        <v>5</v>
      </c>
      <c r="AI137" s="325" t="s">
        <v>16</v>
      </c>
      <c r="AJ137" s="85">
        <v>5</v>
      </c>
      <c r="AK137" s="85">
        <v>1</v>
      </c>
      <c r="AL137" s="85">
        <v>1</v>
      </c>
      <c r="AM137" s="85">
        <v>0</v>
      </c>
      <c r="AN137" s="85">
        <v>1</v>
      </c>
      <c r="AO137" s="85">
        <v>0</v>
      </c>
      <c r="AP137" s="85">
        <v>1</v>
      </c>
      <c r="AQ137" s="85">
        <v>9</v>
      </c>
      <c r="AR137" s="85">
        <v>9</v>
      </c>
      <c r="AS137" s="85">
        <v>0</v>
      </c>
      <c r="AT137" s="85">
        <v>9</v>
      </c>
      <c r="AU137" s="96"/>
      <c r="AV137" s="96"/>
      <c r="AW137" s="96"/>
      <c r="AX137" s="96"/>
      <c r="AY137" s="96">
        <v>22</v>
      </c>
      <c r="AZ137" s="96">
        <v>3</v>
      </c>
      <c r="BA137" s="85">
        <f t="shared" si="32"/>
        <v>1</v>
      </c>
      <c r="BB137" s="10">
        <v>1</v>
      </c>
      <c r="BC137" s="10"/>
    </row>
    <row r="138" spans="1:55" ht="15" customHeight="1">
      <c r="A138" s="85" t="s">
        <v>21</v>
      </c>
      <c r="B138" s="85">
        <v>130</v>
      </c>
      <c r="C138" s="85">
        <v>61</v>
      </c>
      <c r="D138" s="85">
        <v>32</v>
      </c>
      <c r="E138" s="85">
        <v>21</v>
      </c>
      <c r="F138" s="85">
        <v>0</v>
      </c>
      <c r="G138" s="85">
        <v>0</v>
      </c>
      <c r="H138" s="85">
        <v>28</v>
      </c>
      <c r="I138" s="85">
        <v>15</v>
      </c>
      <c r="J138" s="85">
        <v>38</v>
      </c>
      <c r="K138" s="85">
        <v>27</v>
      </c>
      <c r="L138" s="85">
        <v>0</v>
      </c>
      <c r="M138" s="85">
        <v>0</v>
      </c>
      <c r="N138" s="85">
        <v>15</v>
      </c>
      <c r="O138" s="85">
        <v>4</v>
      </c>
      <c r="P138" s="86">
        <f t="shared" si="33"/>
        <v>243</v>
      </c>
      <c r="Q138" s="86">
        <f t="shared" si="34"/>
        <v>128</v>
      </c>
      <c r="R138" s="85" t="s">
        <v>21</v>
      </c>
      <c r="S138" s="85">
        <v>2</v>
      </c>
      <c r="T138" s="85">
        <v>0</v>
      </c>
      <c r="U138" s="85">
        <v>0</v>
      </c>
      <c r="V138" s="85">
        <v>0</v>
      </c>
      <c r="W138" s="85">
        <v>0</v>
      </c>
      <c r="X138" s="85">
        <v>0</v>
      </c>
      <c r="Y138" s="85">
        <v>5</v>
      </c>
      <c r="Z138" s="85">
        <v>4</v>
      </c>
      <c r="AA138" s="85">
        <v>8</v>
      </c>
      <c r="AB138" s="85">
        <v>6</v>
      </c>
      <c r="AC138" s="85">
        <v>0</v>
      </c>
      <c r="AD138" s="85">
        <v>0</v>
      </c>
      <c r="AE138" s="85">
        <v>7</v>
      </c>
      <c r="AF138" s="85">
        <v>1</v>
      </c>
      <c r="AG138" s="86">
        <f t="shared" si="35"/>
        <v>22</v>
      </c>
      <c r="AH138" s="86">
        <f t="shared" si="36"/>
        <v>11</v>
      </c>
      <c r="AI138" s="325" t="s">
        <v>21</v>
      </c>
      <c r="AJ138" s="85">
        <v>3</v>
      </c>
      <c r="AK138" s="85">
        <v>1</v>
      </c>
      <c r="AL138" s="85">
        <v>0</v>
      </c>
      <c r="AM138" s="85">
        <v>1</v>
      </c>
      <c r="AN138" s="85">
        <v>1</v>
      </c>
      <c r="AO138" s="85">
        <v>0</v>
      </c>
      <c r="AP138" s="85">
        <v>1</v>
      </c>
      <c r="AQ138" s="85">
        <v>7</v>
      </c>
      <c r="AR138" s="85">
        <v>7</v>
      </c>
      <c r="AS138" s="85">
        <v>0</v>
      </c>
      <c r="AT138" s="85">
        <v>7</v>
      </c>
      <c r="AU138" s="96"/>
      <c r="AV138" s="96"/>
      <c r="AW138" s="96"/>
      <c r="AX138" s="96"/>
      <c r="AY138" s="96">
        <v>23</v>
      </c>
      <c r="AZ138" s="96">
        <v>2</v>
      </c>
      <c r="BA138" s="85">
        <f t="shared" si="32"/>
        <v>2</v>
      </c>
      <c r="BB138" s="10">
        <v>2</v>
      </c>
      <c r="BC138" s="10"/>
    </row>
    <row r="139" spans="1:55" ht="15" customHeight="1">
      <c r="A139" s="85" t="s">
        <v>503</v>
      </c>
      <c r="B139" s="85">
        <v>241</v>
      </c>
      <c r="C139" s="85">
        <v>126</v>
      </c>
      <c r="D139" s="85">
        <v>77</v>
      </c>
      <c r="E139" s="85">
        <v>35</v>
      </c>
      <c r="F139" s="85">
        <v>0</v>
      </c>
      <c r="G139" s="85">
        <v>0</v>
      </c>
      <c r="H139" s="85">
        <v>78</v>
      </c>
      <c r="I139" s="85">
        <v>35</v>
      </c>
      <c r="J139" s="85">
        <v>69</v>
      </c>
      <c r="K139" s="85">
        <v>35</v>
      </c>
      <c r="L139" s="85">
        <v>0</v>
      </c>
      <c r="M139" s="85">
        <v>0</v>
      </c>
      <c r="N139" s="85">
        <v>32</v>
      </c>
      <c r="O139" s="85">
        <v>16</v>
      </c>
      <c r="P139" s="86">
        <f t="shared" si="33"/>
        <v>497</v>
      </c>
      <c r="Q139" s="86">
        <f t="shared" si="34"/>
        <v>247</v>
      </c>
      <c r="R139" s="85" t="s">
        <v>503</v>
      </c>
      <c r="S139" s="85">
        <v>7</v>
      </c>
      <c r="T139" s="85">
        <v>3</v>
      </c>
      <c r="U139" s="85">
        <v>3</v>
      </c>
      <c r="V139" s="85">
        <v>2</v>
      </c>
      <c r="W139" s="85">
        <v>0</v>
      </c>
      <c r="X139" s="85">
        <v>0</v>
      </c>
      <c r="Y139" s="85">
        <v>0</v>
      </c>
      <c r="Z139" s="85">
        <v>0</v>
      </c>
      <c r="AA139" s="85">
        <v>23</v>
      </c>
      <c r="AB139" s="85">
        <v>9</v>
      </c>
      <c r="AC139" s="85">
        <v>0</v>
      </c>
      <c r="AD139" s="85">
        <v>0</v>
      </c>
      <c r="AE139" s="85">
        <v>0</v>
      </c>
      <c r="AF139" s="85">
        <v>0</v>
      </c>
      <c r="AG139" s="86">
        <f t="shared" si="35"/>
        <v>33</v>
      </c>
      <c r="AH139" s="86">
        <f t="shared" si="36"/>
        <v>14</v>
      </c>
      <c r="AI139" s="325" t="s">
        <v>503</v>
      </c>
      <c r="AJ139" s="85">
        <v>4</v>
      </c>
      <c r="AK139" s="85">
        <v>1</v>
      </c>
      <c r="AL139" s="85">
        <v>0</v>
      </c>
      <c r="AM139" s="85">
        <v>1</v>
      </c>
      <c r="AN139" s="85">
        <v>1</v>
      </c>
      <c r="AO139" s="85">
        <v>0</v>
      </c>
      <c r="AP139" s="85">
        <v>1</v>
      </c>
      <c r="AQ139" s="85">
        <v>8</v>
      </c>
      <c r="AR139" s="85">
        <v>12</v>
      </c>
      <c r="AS139" s="85">
        <v>1</v>
      </c>
      <c r="AT139" s="85">
        <v>13</v>
      </c>
      <c r="AU139" s="96"/>
      <c r="AV139" s="96"/>
      <c r="AW139" s="96"/>
      <c r="AX139" s="96"/>
      <c r="AY139" s="96">
        <v>29</v>
      </c>
      <c r="AZ139" s="96">
        <v>4</v>
      </c>
      <c r="BA139" s="85">
        <f t="shared" si="32"/>
        <v>1</v>
      </c>
      <c r="BB139" s="10">
        <v>1</v>
      </c>
      <c r="BC139" s="10"/>
    </row>
    <row r="140" spans="1:55" ht="15" customHeight="1">
      <c r="A140" s="85" t="s">
        <v>26</v>
      </c>
      <c r="B140" s="85">
        <v>348</v>
      </c>
      <c r="C140" s="85">
        <v>181</v>
      </c>
      <c r="D140" s="85">
        <v>107</v>
      </c>
      <c r="E140" s="85">
        <v>61</v>
      </c>
      <c r="F140" s="85">
        <v>28</v>
      </c>
      <c r="G140" s="85">
        <v>14</v>
      </c>
      <c r="H140" s="85">
        <v>33</v>
      </c>
      <c r="I140" s="85">
        <v>13</v>
      </c>
      <c r="J140" s="85">
        <v>192</v>
      </c>
      <c r="K140" s="85">
        <v>108</v>
      </c>
      <c r="L140" s="85">
        <v>10</v>
      </c>
      <c r="M140" s="85">
        <v>3</v>
      </c>
      <c r="N140" s="85">
        <v>41</v>
      </c>
      <c r="O140" s="85">
        <v>17</v>
      </c>
      <c r="P140" s="86">
        <f t="shared" si="33"/>
        <v>759</v>
      </c>
      <c r="Q140" s="86">
        <f t="shared" si="34"/>
        <v>397</v>
      </c>
      <c r="R140" s="85" t="s">
        <v>26</v>
      </c>
      <c r="S140" s="85">
        <v>22</v>
      </c>
      <c r="T140" s="85">
        <v>6</v>
      </c>
      <c r="U140" s="85">
        <v>14</v>
      </c>
      <c r="V140" s="85">
        <v>7</v>
      </c>
      <c r="W140" s="85">
        <v>0</v>
      </c>
      <c r="X140" s="85">
        <v>0</v>
      </c>
      <c r="Y140" s="85">
        <v>2</v>
      </c>
      <c r="Z140" s="85">
        <v>0</v>
      </c>
      <c r="AA140" s="85">
        <v>62</v>
      </c>
      <c r="AB140" s="85">
        <v>33</v>
      </c>
      <c r="AC140" s="85">
        <v>1</v>
      </c>
      <c r="AD140" s="85">
        <v>0</v>
      </c>
      <c r="AE140" s="85">
        <v>12</v>
      </c>
      <c r="AF140" s="85">
        <v>4</v>
      </c>
      <c r="AG140" s="86">
        <f t="shared" si="35"/>
        <v>113</v>
      </c>
      <c r="AH140" s="86">
        <f t="shared" si="36"/>
        <v>50</v>
      </c>
      <c r="AI140" s="325" t="s">
        <v>26</v>
      </c>
      <c r="AJ140" s="85">
        <v>7</v>
      </c>
      <c r="AK140" s="85">
        <v>3</v>
      </c>
      <c r="AL140" s="85">
        <v>1</v>
      </c>
      <c r="AM140" s="85">
        <v>1</v>
      </c>
      <c r="AN140" s="85">
        <v>6</v>
      </c>
      <c r="AO140" s="85">
        <v>1</v>
      </c>
      <c r="AP140" s="85">
        <v>3</v>
      </c>
      <c r="AQ140" s="85">
        <v>22</v>
      </c>
      <c r="AR140" s="85">
        <v>20</v>
      </c>
      <c r="AS140" s="85">
        <v>1</v>
      </c>
      <c r="AT140" s="85">
        <v>21</v>
      </c>
      <c r="AU140" s="96"/>
      <c r="AV140" s="96"/>
      <c r="AW140" s="96"/>
      <c r="AX140" s="96"/>
      <c r="AY140" s="96">
        <v>22</v>
      </c>
      <c r="AZ140" s="96">
        <v>5</v>
      </c>
      <c r="BA140" s="85">
        <f t="shared" si="32"/>
        <v>4</v>
      </c>
      <c r="BB140" s="10">
        <v>4</v>
      </c>
      <c r="BC140" s="10"/>
    </row>
    <row r="141" spans="1:55" ht="15" customHeight="1">
      <c r="A141" s="85" t="s">
        <v>504</v>
      </c>
      <c r="B141" s="85">
        <v>22</v>
      </c>
      <c r="C141" s="85">
        <v>9</v>
      </c>
      <c r="D141" s="85">
        <v>14</v>
      </c>
      <c r="E141" s="85">
        <v>8</v>
      </c>
      <c r="F141" s="85">
        <v>0</v>
      </c>
      <c r="G141" s="85">
        <v>0</v>
      </c>
      <c r="H141" s="85">
        <v>0</v>
      </c>
      <c r="I141" s="85">
        <v>0</v>
      </c>
      <c r="J141" s="85">
        <v>10</v>
      </c>
      <c r="K141" s="85">
        <v>3</v>
      </c>
      <c r="L141" s="85">
        <v>0</v>
      </c>
      <c r="M141" s="85">
        <v>0</v>
      </c>
      <c r="N141" s="85">
        <v>0</v>
      </c>
      <c r="O141" s="85">
        <v>0</v>
      </c>
      <c r="P141" s="86">
        <f t="shared" si="33"/>
        <v>46</v>
      </c>
      <c r="Q141" s="86">
        <f t="shared" si="34"/>
        <v>20</v>
      </c>
      <c r="R141" s="85" t="s">
        <v>504</v>
      </c>
      <c r="S141" s="85">
        <v>3</v>
      </c>
      <c r="T141" s="85">
        <v>1</v>
      </c>
      <c r="U141" s="85">
        <v>3</v>
      </c>
      <c r="V141" s="85">
        <v>1</v>
      </c>
      <c r="W141" s="85">
        <v>0</v>
      </c>
      <c r="X141" s="85">
        <v>0</v>
      </c>
      <c r="Y141" s="85">
        <v>0</v>
      </c>
      <c r="Z141" s="85">
        <v>0</v>
      </c>
      <c r="AA141" s="85">
        <v>0</v>
      </c>
      <c r="AB141" s="85">
        <v>0</v>
      </c>
      <c r="AC141" s="85">
        <v>0</v>
      </c>
      <c r="AD141" s="85">
        <v>0</v>
      </c>
      <c r="AE141" s="85">
        <v>0</v>
      </c>
      <c r="AF141" s="85">
        <v>0</v>
      </c>
      <c r="AG141" s="86">
        <f t="shared" si="35"/>
        <v>6</v>
      </c>
      <c r="AH141" s="86">
        <f t="shared" si="36"/>
        <v>2</v>
      </c>
      <c r="AI141" s="325" t="s">
        <v>504</v>
      </c>
      <c r="AJ141" s="85">
        <v>1</v>
      </c>
      <c r="AK141" s="85">
        <v>1</v>
      </c>
      <c r="AL141" s="85">
        <v>0</v>
      </c>
      <c r="AM141" s="85">
        <v>0</v>
      </c>
      <c r="AN141" s="85">
        <v>1</v>
      </c>
      <c r="AO141" s="85">
        <v>0</v>
      </c>
      <c r="AP141" s="85">
        <v>0</v>
      </c>
      <c r="AQ141" s="85">
        <v>3</v>
      </c>
      <c r="AR141" s="85">
        <v>3</v>
      </c>
      <c r="AS141" s="85">
        <v>0</v>
      </c>
      <c r="AT141" s="85">
        <v>3</v>
      </c>
      <c r="AU141" s="96"/>
      <c r="AV141" s="96"/>
      <c r="AW141" s="96"/>
      <c r="AX141" s="96"/>
      <c r="AY141" s="96">
        <v>9</v>
      </c>
      <c r="AZ141" s="96">
        <v>1</v>
      </c>
      <c r="BA141" s="85">
        <f t="shared" si="32"/>
        <v>1</v>
      </c>
      <c r="BB141" s="10">
        <v>1</v>
      </c>
      <c r="BC141" s="10"/>
    </row>
    <row r="142" spans="1:55" ht="15" customHeight="1">
      <c r="A142" s="85" t="s">
        <v>29</v>
      </c>
      <c r="B142" s="85">
        <v>782</v>
      </c>
      <c r="C142" s="85">
        <v>433</v>
      </c>
      <c r="D142" s="85">
        <v>271</v>
      </c>
      <c r="E142" s="85">
        <v>176</v>
      </c>
      <c r="F142" s="85">
        <v>59</v>
      </c>
      <c r="G142" s="85">
        <v>28</v>
      </c>
      <c r="H142" s="85">
        <v>295</v>
      </c>
      <c r="I142" s="85">
        <v>134</v>
      </c>
      <c r="J142" s="85">
        <v>531</v>
      </c>
      <c r="K142" s="85">
        <v>315</v>
      </c>
      <c r="L142" s="85">
        <v>42</v>
      </c>
      <c r="M142" s="85">
        <v>8</v>
      </c>
      <c r="N142" s="85">
        <v>281</v>
      </c>
      <c r="O142" s="85">
        <v>110</v>
      </c>
      <c r="P142" s="86">
        <f t="shared" si="33"/>
        <v>2261</v>
      </c>
      <c r="Q142" s="86">
        <f t="shared" si="34"/>
        <v>1204</v>
      </c>
      <c r="R142" s="85" t="s">
        <v>29</v>
      </c>
      <c r="S142" s="85">
        <v>17</v>
      </c>
      <c r="T142" s="85">
        <v>9</v>
      </c>
      <c r="U142" s="85">
        <v>3</v>
      </c>
      <c r="V142" s="85">
        <v>2</v>
      </c>
      <c r="W142" s="85">
        <v>2</v>
      </c>
      <c r="X142" s="85">
        <v>0</v>
      </c>
      <c r="Y142" s="85">
        <v>5</v>
      </c>
      <c r="Z142" s="85">
        <v>2</v>
      </c>
      <c r="AA142" s="85">
        <v>130</v>
      </c>
      <c r="AB142" s="85">
        <v>81</v>
      </c>
      <c r="AC142" s="85">
        <v>11</v>
      </c>
      <c r="AD142" s="85">
        <v>0</v>
      </c>
      <c r="AE142" s="85">
        <v>83</v>
      </c>
      <c r="AF142" s="85">
        <v>29</v>
      </c>
      <c r="AG142" s="86">
        <f t="shared" si="35"/>
        <v>251</v>
      </c>
      <c r="AH142" s="86">
        <f t="shared" si="36"/>
        <v>123</v>
      </c>
      <c r="AI142" s="325" t="s">
        <v>29</v>
      </c>
      <c r="AJ142" s="85">
        <v>13</v>
      </c>
      <c r="AK142" s="85">
        <v>5</v>
      </c>
      <c r="AL142" s="85">
        <v>2</v>
      </c>
      <c r="AM142" s="85">
        <v>7</v>
      </c>
      <c r="AN142" s="85">
        <v>10</v>
      </c>
      <c r="AO142" s="85">
        <v>2</v>
      </c>
      <c r="AP142" s="85">
        <v>9</v>
      </c>
      <c r="AQ142" s="85">
        <v>48</v>
      </c>
      <c r="AR142" s="85">
        <v>44</v>
      </c>
      <c r="AS142" s="85">
        <v>0</v>
      </c>
      <c r="AT142" s="85">
        <v>44</v>
      </c>
      <c r="AU142" s="96"/>
      <c r="AV142" s="96"/>
      <c r="AW142" s="96"/>
      <c r="AX142" s="96"/>
      <c r="AY142" s="96">
        <v>157</v>
      </c>
      <c r="AZ142" s="96">
        <v>30</v>
      </c>
      <c r="BA142" s="85">
        <f t="shared" si="32"/>
        <v>7</v>
      </c>
      <c r="BB142" s="10">
        <v>7</v>
      </c>
      <c r="BC142" s="10"/>
    </row>
    <row r="143" spans="1:55" ht="15" customHeight="1">
      <c r="A143" s="85" t="s">
        <v>32</v>
      </c>
      <c r="B143" s="85">
        <v>17</v>
      </c>
      <c r="C143" s="85">
        <v>7</v>
      </c>
      <c r="D143" s="85">
        <v>18</v>
      </c>
      <c r="E143" s="85">
        <v>12</v>
      </c>
      <c r="F143" s="85">
        <v>0</v>
      </c>
      <c r="G143" s="85">
        <v>0</v>
      </c>
      <c r="H143" s="85">
        <v>0</v>
      </c>
      <c r="I143" s="85">
        <v>0</v>
      </c>
      <c r="J143" s="85">
        <v>33</v>
      </c>
      <c r="K143" s="85">
        <v>14</v>
      </c>
      <c r="L143" s="85">
        <v>0</v>
      </c>
      <c r="M143" s="85">
        <v>0</v>
      </c>
      <c r="N143" s="85">
        <v>0</v>
      </c>
      <c r="O143" s="85">
        <v>0</v>
      </c>
      <c r="P143" s="86">
        <f t="shared" si="33"/>
        <v>68</v>
      </c>
      <c r="Q143" s="86">
        <f t="shared" si="34"/>
        <v>33</v>
      </c>
      <c r="R143" s="85" t="s">
        <v>32</v>
      </c>
      <c r="S143" s="85">
        <v>7</v>
      </c>
      <c r="T143" s="85">
        <v>4</v>
      </c>
      <c r="U143" s="85">
        <v>2</v>
      </c>
      <c r="V143" s="85">
        <v>2</v>
      </c>
      <c r="W143" s="85">
        <v>0</v>
      </c>
      <c r="X143" s="85">
        <v>0</v>
      </c>
      <c r="Y143" s="85">
        <v>0</v>
      </c>
      <c r="Z143" s="85">
        <v>0</v>
      </c>
      <c r="AA143" s="85">
        <v>2</v>
      </c>
      <c r="AB143" s="85">
        <v>0</v>
      </c>
      <c r="AC143" s="85">
        <v>0</v>
      </c>
      <c r="AD143" s="85">
        <v>0</v>
      </c>
      <c r="AE143" s="85">
        <v>0</v>
      </c>
      <c r="AF143" s="85">
        <v>0</v>
      </c>
      <c r="AG143" s="86">
        <f t="shared" si="35"/>
        <v>11</v>
      </c>
      <c r="AH143" s="86">
        <f t="shared" si="36"/>
        <v>6</v>
      </c>
      <c r="AI143" s="325" t="s">
        <v>32</v>
      </c>
      <c r="AJ143" s="85">
        <v>1</v>
      </c>
      <c r="AK143" s="85">
        <v>1</v>
      </c>
      <c r="AL143" s="85">
        <v>0</v>
      </c>
      <c r="AM143" s="85">
        <v>0</v>
      </c>
      <c r="AN143" s="85">
        <v>1</v>
      </c>
      <c r="AO143" s="85">
        <v>0</v>
      </c>
      <c r="AP143" s="85">
        <v>0</v>
      </c>
      <c r="AQ143" s="85">
        <v>3</v>
      </c>
      <c r="AR143" s="85">
        <v>3</v>
      </c>
      <c r="AS143" s="85">
        <v>0</v>
      </c>
      <c r="AT143" s="85">
        <v>3</v>
      </c>
      <c r="AU143" s="96"/>
      <c r="AV143" s="96"/>
      <c r="AW143" s="96"/>
      <c r="AX143" s="96"/>
      <c r="AY143" s="96">
        <v>3</v>
      </c>
      <c r="AZ143" s="96">
        <v>0</v>
      </c>
      <c r="BA143" s="85">
        <f t="shared" si="32"/>
        <v>1</v>
      </c>
      <c r="BB143" s="10">
        <v>1</v>
      </c>
      <c r="BC143" s="10"/>
    </row>
    <row r="144" spans="1:55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6">
        <f t="shared" si="33"/>
        <v>0</v>
      </c>
      <c r="Q144" s="86">
        <f t="shared" si="34"/>
        <v>0</v>
      </c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6">
        <f aca="true" t="shared" si="37" ref="AG144:AG153">S144+U144+W144+Y144+AA144+AC144+AE144</f>
        <v>0</v>
      </c>
      <c r="AH144" s="86">
        <f aca="true" t="shared" si="38" ref="AH144:AH153">T144+V144+X144+Z144+AB144+AD144+AF144</f>
        <v>0</v>
      </c>
      <c r="AI144" s="32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96"/>
      <c r="AV144" s="96"/>
      <c r="AW144" s="96"/>
      <c r="AX144" s="96"/>
      <c r="AY144" s="96"/>
      <c r="AZ144" s="96"/>
      <c r="BA144" s="85"/>
      <c r="BB144" s="10"/>
      <c r="BC144" s="10"/>
    </row>
    <row r="145" spans="1:55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6">
        <f t="shared" si="33"/>
        <v>0</v>
      </c>
      <c r="Q145" s="86">
        <f t="shared" si="34"/>
        <v>0</v>
      </c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6">
        <f t="shared" si="37"/>
        <v>0</v>
      </c>
      <c r="AH145" s="86">
        <f t="shared" si="38"/>
        <v>0</v>
      </c>
      <c r="AI145" s="32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96"/>
      <c r="AV145" s="96"/>
      <c r="AW145" s="96"/>
      <c r="AX145" s="96"/>
      <c r="AY145" s="96"/>
      <c r="AZ145" s="96"/>
      <c r="BA145" s="85"/>
      <c r="BB145" s="10"/>
      <c r="BC145" s="10"/>
    </row>
    <row r="146" spans="1:55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6">
        <f t="shared" si="33"/>
        <v>0</v>
      </c>
      <c r="Q146" s="86">
        <f t="shared" si="34"/>
        <v>0</v>
      </c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6">
        <f t="shared" si="37"/>
        <v>0</v>
      </c>
      <c r="AH146" s="86">
        <f t="shared" si="38"/>
        <v>0</v>
      </c>
      <c r="AI146" s="32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96"/>
      <c r="AV146" s="96"/>
      <c r="AW146" s="96"/>
      <c r="AX146" s="96"/>
      <c r="AY146" s="96"/>
      <c r="AZ146" s="96"/>
      <c r="BA146" s="85"/>
      <c r="BB146" s="10"/>
      <c r="BC146" s="10"/>
    </row>
    <row r="147" spans="1:55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6">
        <f t="shared" si="33"/>
        <v>0</v>
      </c>
      <c r="Q147" s="86">
        <f t="shared" si="34"/>
        <v>0</v>
      </c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6">
        <f t="shared" si="37"/>
        <v>0</v>
      </c>
      <c r="AH147" s="86">
        <f t="shared" si="38"/>
        <v>0</v>
      </c>
      <c r="AI147" s="32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96"/>
      <c r="AV147" s="96"/>
      <c r="AW147" s="96"/>
      <c r="AX147" s="96"/>
      <c r="AY147" s="96"/>
      <c r="AZ147" s="96"/>
      <c r="BA147" s="85"/>
      <c r="BB147" s="10"/>
      <c r="BC147" s="10"/>
    </row>
    <row r="148" spans="1:55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6">
        <f t="shared" si="33"/>
        <v>0</v>
      </c>
      <c r="Q148" s="86">
        <f t="shared" si="34"/>
        <v>0</v>
      </c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6">
        <f t="shared" si="37"/>
        <v>0</v>
      </c>
      <c r="AH148" s="86">
        <f t="shared" si="38"/>
        <v>0</v>
      </c>
      <c r="AI148" s="32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96"/>
      <c r="AV148" s="96"/>
      <c r="AW148" s="96"/>
      <c r="AX148" s="96"/>
      <c r="AY148" s="96"/>
      <c r="AZ148" s="96"/>
      <c r="BA148" s="85"/>
      <c r="BB148" s="10"/>
      <c r="BC148" s="10"/>
    </row>
    <row r="149" spans="1:55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6">
        <f t="shared" si="33"/>
        <v>0</v>
      </c>
      <c r="Q149" s="86">
        <f t="shared" si="34"/>
        <v>0</v>
      </c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6">
        <f t="shared" si="37"/>
        <v>0</v>
      </c>
      <c r="AH149" s="86">
        <f t="shared" si="38"/>
        <v>0</v>
      </c>
      <c r="AI149" s="32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96"/>
      <c r="AV149" s="96"/>
      <c r="AW149" s="96"/>
      <c r="AX149" s="96"/>
      <c r="AY149" s="96"/>
      <c r="AZ149" s="96"/>
      <c r="BA149" s="85"/>
      <c r="BB149" s="10"/>
      <c r="BC149" s="10"/>
    </row>
    <row r="150" spans="1:55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6">
        <f t="shared" si="33"/>
        <v>0</v>
      </c>
      <c r="Q150" s="86">
        <f t="shared" si="34"/>
        <v>0</v>
      </c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6">
        <f t="shared" si="37"/>
        <v>0</v>
      </c>
      <c r="AH150" s="86">
        <f t="shared" si="38"/>
        <v>0</v>
      </c>
      <c r="AI150" s="32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96"/>
      <c r="AV150" s="96"/>
      <c r="AW150" s="96"/>
      <c r="AX150" s="96"/>
      <c r="AY150" s="96"/>
      <c r="AZ150" s="96"/>
      <c r="BA150" s="85"/>
      <c r="BB150" s="10"/>
      <c r="BC150" s="10"/>
    </row>
    <row r="151" spans="1:55" ht="15" customHeight="1">
      <c r="A151" s="173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6">
        <f t="shared" si="33"/>
        <v>0</v>
      </c>
      <c r="Q151" s="86">
        <f t="shared" si="34"/>
        <v>0</v>
      </c>
      <c r="R151" s="173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6">
        <f t="shared" si="37"/>
        <v>0</v>
      </c>
      <c r="AH151" s="86">
        <f t="shared" si="38"/>
        <v>0</v>
      </c>
      <c r="AI151" s="328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96"/>
      <c r="AV151" s="96"/>
      <c r="AW151" s="96"/>
      <c r="AX151" s="96"/>
      <c r="AY151" s="96"/>
      <c r="AZ151" s="96"/>
      <c r="BA151" s="85"/>
      <c r="BB151" s="10"/>
      <c r="BC151" s="10"/>
    </row>
    <row r="152" spans="1:55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6">
        <f t="shared" si="33"/>
        <v>0</v>
      </c>
      <c r="Q152" s="86">
        <f t="shared" si="34"/>
        <v>0</v>
      </c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6">
        <f t="shared" si="37"/>
        <v>0</v>
      </c>
      <c r="AH152" s="86">
        <f t="shared" si="38"/>
        <v>0</v>
      </c>
      <c r="AI152" s="32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96"/>
      <c r="AV152" s="96"/>
      <c r="AW152" s="96"/>
      <c r="AX152" s="96"/>
      <c r="AY152" s="96"/>
      <c r="AZ152" s="96"/>
      <c r="BA152" s="85"/>
      <c r="BB152" s="10"/>
      <c r="BC152" s="10"/>
    </row>
    <row r="153" spans="1:55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6">
        <f t="shared" si="33"/>
        <v>0</v>
      </c>
      <c r="Q153" s="86">
        <f t="shared" si="34"/>
        <v>0</v>
      </c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6">
        <f t="shared" si="37"/>
        <v>0</v>
      </c>
      <c r="AH153" s="86">
        <f t="shared" si="38"/>
        <v>0</v>
      </c>
      <c r="AI153" s="32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96"/>
      <c r="AV153" s="96"/>
      <c r="AW153" s="96"/>
      <c r="AX153" s="96"/>
      <c r="AY153" s="96"/>
      <c r="AZ153" s="96"/>
      <c r="BA153" s="85"/>
      <c r="BB153" s="10"/>
      <c r="BC153" s="10"/>
    </row>
    <row r="154" spans="1:55" ht="12.75">
      <c r="A154" s="164"/>
      <c r="B154" s="164"/>
      <c r="C154" s="164"/>
      <c r="D154" s="164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87"/>
      <c r="Q154" s="187"/>
      <c r="R154" s="164"/>
      <c r="S154" s="164"/>
      <c r="T154" s="164"/>
      <c r="U154" s="164"/>
      <c r="V154" s="164"/>
      <c r="W154" s="164"/>
      <c r="X154" s="164"/>
      <c r="Y154" s="164"/>
      <c r="Z154" s="164"/>
      <c r="AA154" s="164"/>
      <c r="AB154" s="164"/>
      <c r="AC154" s="164"/>
      <c r="AD154" s="164"/>
      <c r="AE154" s="164"/>
      <c r="AF154" s="164"/>
      <c r="AG154" s="187"/>
      <c r="AH154" s="187"/>
      <c r="AI154" s="327"/>
      <c r="AJ154" s="164"/>
      <c r="AK154" s="164"/>
      <c r="AL154" s="164"/>
      <c r="AM154" s="164"/>
      <c r="AN154" s="164"/>
      <c r="AO154" s="164"/>
      <c r="AP154" s="164"/>
      <c r="AQ154" s="164"/>
      <c r="AR154" s="164"/>
      <c r="AS154" s="164"/>
      <c r="AT154" s="164"/>
      <c r="AU154" s="199"/>
      <c r="AV154" s="199"/>
      <c r="AW154" s="199"/>
      <c r="AX154" s="199"/>
      <c r="AY154" s="199"/>
      <c r="AZ154" s="199"/>
      <c r="BA154" s="164"/>
      <c r="BB154" s="40"/>
      <c r="BC154" s="40"/>
    </row>
    <row r="155" spans="1:53" ht="12.75">
      <c r="A155" s="167"/>
      <c r="B155" s="167"/>
      <c r="C155" s="167"/>
      <c r="D155" s="167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88"/>
      <c r="Q155" s="188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17"/>
      <c r="AV155" s="117"/>
      <c r="AW155" s="117"/>
      <c r="AX155" s="117"/>
      <c r="AY155" s="117"/>
      <c r="AZ155" s="117"/>
      <c r="BA155" s="160"/>
    </row>
    <row r="156" spans="1:55" ht="12.75">
      <c r="A156" s="145" t="s">
        <v>194</v>
      </c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89"/>
      <c r="Q156" s="189"/>
      <c r="R156" s="122" t="s">
        <v>195</v>
      </c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122"/>
      <c r="AE156" s="122"/>
      <c r="AF156" s="122"/>
      <c r="AG156" s="122"/>
      <c r="AH156" s="122"/>
      <c r="AI156" s="321" t="s">
        <v>14</v>
      </c>
      <c r="AJ156" s="122"/>
      <c r="AK156" s="122"/>
      <c r="AL156" s="122"/>
      <c r="AM156" s="122"/>
      <c r="AN156" s="122"/>
      <c r="AO156" s="122"/>
      <c r="AP156" s="122"/>
      <c r="AQ156" s="122"/>
      <c r="AR156" s="122"/>
      <c r="AS156" s="122"/>
      <c r="AT156" s="122"/>
      <c r="AU156" s="97"/>
      <c r="AV156" s="97"/>
      <c r="AW156" s="97"/>
      <c r="AX156" s="97"/>
      <c r="AY156" s="97"/>
      <c r="AZ156" s="97"/>
      <c r="BA156" s="122"/>
      <c r="BB156" s="24"/>
      <c r="BC156" s="24"/>
    </row>
    <row r="157" spans="1:55" ht="12.75">
      <c r="A157" s="145" t="s">
        <v>415</v>
      </c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89"/>
      <c r="Q157" s="189"/>
      <c r="R157" s="122" t="s">
        <v>415</v>
      </c>
      <c r="S157" s="122"/>
      <c r="T157" s="122"/>
      <c r="U157" s="122"/>
      <c r="V157" s="122"/>
      <c r="W157" s="122"/>
      <c r="X157" s="122"/>
      <c r="Y157" s="122"/>
      <c r="Z157" s="122"/>
      <c r="AA157" s="122"/>
      <c r="AB157" s="122"/>
      <c r="AC157" s="122"/>
      <c r="AD157" s="122"/>
      <c r="AE157" s="122"/>
      <c r="AF157" s="122"/>
      <c r="AG157" s="122"/>
      <c r="AH157" s="122"/>
      <c r="AI157" s="321" t="s">
        <v>419</v>
      </c>
      <c r="AJ157" s="122"/>
      <c r="AK157" s="122"/>
      <c r="AL157" s="122"/>
      <c r="AM157" s="122"/>
      <c r="AN157" s="122"/>
      <c r="AO157" s="122"/>
      <c r="AP157" s="122"/>
      <c r="AQ157" s="122"/>
      <c r="AR157" s="122"/>
      <c r="AS157" s="122"/>
      <c r="AT157" s="122"/>
      <c r="AU157" s="97"/>
      <c r="AV157" s="97"/>
      <c r="AW157" s="97"/>
      <c r="AX157" s="97"/>
      <c r="AY157" s="97"/>
      <c r="AZ157" s="97"/>
      <c r="BA157" s="122"/>
      <c r="BB157" s="24"/>
      <c r="BC157" s="24"/>
    </row>
    <row r="158" spans="1:55" ht="12.75">
      <c r="A158" s="145" t="s">
        <v>401</v>
      </c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89"/>
      <c r="Q158" s="189"/>
      <c r="R158" s="122" t="s">
        <v>401</v>
      </c>
      <c r="S158" s="122"/>
      <c r="T158" s="122"/>
      <c r="U158" s="122"/>
      <c r="V158" s="122"/>
      <c r="W158" s="122"/>
      <c r="X158" s="122"/>
      <c r="Y158" s="122"/>
      <c r="Z158" s="122"/>
      <c r="AA158" s="122"/>
      <c r="AB158" s="122"/>
      <c r="AC158" s="122"/>
      <c r="AD158" s="122"/>
      <c r="AE158" s="122"/>
      <c r="AF158" s="122"/>
      <c r="AG158" s="122"/>
      <c r="AH158" s="122"/>
      <c r="AI158" s="321" t="s">
        <v>401</v>
      </c>
      <c r="AJ158" s="122"/>
      <c r="AK158" s="122"/>
      <c r="AL158" s="122"/>
      <c r="AM158" s="122"/>
      <c r="AN158" s="122"/>
      <c r="AO158" s="122"/>
      <c r="AP158" s="122"/>
      <c r="AQ158" s="122"/>
      <c r="AR158" s="122"/>
      <c r="AS158" s="122"/>
      <c r="AT158" s="122"/>
      <c r="AU158" s="97"/>
      <c r="AV158" s="97"/>
      <c r="AW158" s="97"/>
      <c r="AX158" s="97"/>
      <c r="AY158" s="97"/>
      <c r="AZ158" s="97"/>
      <c r="BA158" s="122"/>
      <c r="BB158" s="24"/>
      <c r="BC158" s="24"/>
    </row>
    <row r="159" spans="1:53" ht="12.75">
      <c r="A159" s="167"/>
      <c r="B159" s="167"/>
      <c r="C159" s="167"/>
      <c r="D159" s="167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88"/>
      <c r="Q159" s="188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160"/>
      <c r="AH159" s="160"/>
      <c r="AJ159" s="160"/>
      <c r="AK159" s="160"/>
      <c r="AL159" s="160"/>
      <c r="AM159" s="160"/>
      <c r="AN159" s="160"/>
      <c r="AO159" s="160"/>
      <c r="AP159" s="160"/>
      <c r="AQ159" s="160"/>
      <c r="AR159" s="160"/>
      <c r="AS159" s="160"/>
      <c r="AT159" s="160"/>
      <c r="AU159" s="195"/>
      <c r="AV159" s="195"/>
      <c r="AW159" s="195"/>
      <c r="AX159" s="195"/>
      <c r="AY159" s="195"/>
      <c r="AZ159" s="195"/>
      <c r="BA159" s="160"/>
    </row>
    <row r="160" spans="1:53" s="41" customFormat="1" ht="12.75">
      <c r="A160" s="190" t="s">
        <v>540</v>
      </c>
      <c r="B160" s="167"/>
      <c r="C160" s="167"/>
      <c r="D160" s="167"/>
      <c r="E160" s="167"/>
      <c r="F160" s="167"/>
      <c r="G160" s="167"/>
      <c r="H160" s="167"/>
      <c r="I160" s="167"/>
      <c r="J160" s="167"/>
      <c r="K160" s="167"/>
      <c r="L160" s="167"/>
      <c r="M160" s="167"/>
      <c r="N160" s="191" t="s">
        <v>258</v>
      </c>
      <c r="O160" s="145"/>
      <c r="P160" s="188"/>
      <c r="Q160" s="188"/>
      <c r="R160" s="190" t="s">
        <v>540</v>
      </c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91" t="s">
        <v>258</v>
      </c>
      <c r="AF160" s="145"/>
      <c r="AG160" s="167"/>
      <c r="AH160" s="167"/>
      <c r="AI160" s="330" t="s">
        <v>540</v>
      </c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17"/>
      <c r="AV160" s="117"/>
      <c r="AW160" s="117"/>
      <c r="AX160" s="202" t="s">
        <v>258</v>
      </c>
      <c r="AY160" s="118"/>
      <c r="AZ160" s="118"/>
      <c r="BA160" s="145"/>
    </row>
    <row r="161" spans="1:53" s="41" customFormat="1" ht="12.75">
      <c r="A161" s="190"/>
      <c r="B161" s="167"/>
      <c r="C161" s="167"/>
      <c r="D161" s="167"/>
      <c r="E161" s="167"/>
      <c r="F161" s="167"/>
      <c r="G161" s="167"/>
      <c r="H161" s="167"/>
      <c r="I161" s="167"/>
      <c r="J161" s="167"/>
      <c r="K161" s="167"/>
      <c r="L161" s="167"/>
      <c r="M161" s="167"/>
      <c r="N161" s="191"/>
      <c r="O161" s="145"/>
      <c r="P161" s="188"/>
      <c r="Q161" s="188"/>
      <c r="R161" s="190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91"/>
      <c r="AF161" s="145"/>
      <c r="AG161" s="167"/>
      <c r="AH161" s="167"/>
      <c r="AI161" s="330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17"/>
      <c r="AV161" s="117"/>
      <c r="AW161" s="117"/>
      <c r="AX161" s="202"/>
      <c r="AY161" s="118"/>
      <c r="AZ161" s="118"/>
      <c r="BA161" s="167"/>
    </row>
    <row r="162" spans="1:55" s="433" customFormat="1" ht="18" customHeight="1">
      <c r="A162" s="501"/>
      <c r="B162" s="235" t="s">
        <v>283</v>
      </c>
      <c r="C162" s="236"/>
      <c r="D162" s="235" t="s">
        <v>284</v>
      </c>
      <c r="E162" s="236"/>
      <c r="F162" s="235" t="s">
        <v>285</v>
      </c>
      <c r="G162" s="236"/>
      <c r="H162" s="235" t="s">
        <v>286</v>
      </c>
      <c r="I162" s="236"/>
      <c r="J162" s="235" t="s">
        <v>287</v>
      </c>
      <c r="K162" s="236"/>
      <c r="L162" s="235" t="s">
        <v>288</v>
      </c>
      <c r="M162" s="236"/>
      <c r="N162" s="235" t="s">
        <v>289</v>
      </c>
      <c r="O162" s="236"/>
      <c r="P162" s="233" t="s">
        <v>259</v>
      </c>
      <c r="Q162" s="234"/>
      <c r="R162" s="501"/>
      <c r="S162" s="235" t="s">
        <v>283</v>
      </c>
      <c r="T162" s="236"/>
      <c r="U162" s="235" t="s">
        <v>284</v>
      </c>
      <c r="V162" s="236"/>
      <c r="W162" s="235" t="s">
        <v>285</v>
      </c>
      <c r="X162" s="236"/>
      <c r="Y162" s="235" t="s">
        <v>286</v>
      </c>
      <c r="Z162" s="236"/>
      <c r="AA162" s="235" t="s">
        <v>287</v>
      </c>
      <c r="AB162" s="236"/>
      <c r="AC162" s="235" t="s">
        <v>288</v>
      </c>
      <c r="AD162" s="236"/>
      <c r="AE162" s="235" t="s">
        <v>289</v>
      </c>
      <c r="AF162" s="236"/>
      <c r="AG162" s="235" t="s">
        <v>259</v>
      </c>
      <c r="AH162" s="236"/>
      <c r="AI162" s="501"/>
      <c r="AJ162" s="541" t="s">
        <v>290</v>
      </c>
      <c r="AK162" s="542"/>
      <c r="AL162" s="542"/>
      <c r="AM162" s="542"/>
      <c r="AN162" s="542"/>
      <c r="AO162" s="542"/>
      <c r="AP162" s="542"/>
      <c r="AQ162" s="543"/>
      <c r="AR162" s="412" t="s">
        <v>5</v>
      </c>
      <c r="AS162" s="421"/>
      <c r="AT162" s="428"/>
      <c r="AU162" s="412" t="s">
        <v>534</v>
      </c>
      <c r="AV162" s="413"/>
      <c r="AW162" s="411"/>
      <c r="AX162" s="414"/>
      <c r="AY162" s="500" t="s">
        <v>430</v>
      </c>
      <c r="AZ162" s="399" t="s">
        <v>385</v>
      </c>
      <c r="BA162" s="412" t="s">
        <v>386</v>
      </c>
      <c r="BB162" s="400"/>
      <c r="BC162" s="417"/>
    </row>
    <row r="163" spans="1:55" ht="23.25" customHeight="1">
      <c r="A163" s="502" t="s">
        <v>416</v>
      </c>
      <c r="B163" s="237" t="s">
        <v>532</v>
      </c>
      <c r="C163" s="237" t="s">
        <v>265</v>
      </c>
      <c r="D163" s="237" t="s">
        <v>532</v>
      </c>
      <c r="E163" s="237" t="s">
        <v>265</v>
      </c>
      <c r="F163" s="237" t="s">
        <v>532</v>
      </c>
      <c r="G163" s="237" t="s">
        <v>265</v>
      </c>
      <c r="H163" s="237" t="s">
        <v>532</v>
      </c>
      <c r="I163" s="237" t="s">
        <v>265</v>
      </c>
      <c r="J163" s="237" t="s">
        <v>532</v>
      </c>
      <c r="K163" s="237" t="s">
        <v>265</v>
      </c>
      <c r="L163" s="237" t="s">
        <v>532</v>
      </c>
      <c r="M163" s="237" t="s">
        <v>265</v>
      </c>
      <c r="N163" s="237" t="s">
        <v>532</v>
      </c>
      <c r="O163" s="237" t="s">
        <v>265</v>
      </c>
      <c r="P163" s="239" t="s">
        <v>532</v>
      </c>
      <c r="Q163" s="239" t="s">
        <v>265</v>
      </c>
      <c r="R163" s="502" t="s">
        <v>416</v>
      </c>
      <c r="S163" s="237" t="s">
        <v>532</v>
      </c>
      <c r="T163" s="237" t="s">
        <v>265</v>
      </c>
      <c r="U163" s="237" t="s">
        <v>532</v>
      </c>
      <c r="V163" s="237" t="s">
        <v>265</v>
      </c>
      <c r="W163" s="237" t="s">
        <v>532</v>
      </c>
      <c r="X163" s="237" t="s">
        <v>265</v>
      </c>
      <c r="Y163" s="237" t="s">
        <v>532</v>
      </c>
      <c r="Z163" s="237" t="s">
        <v>265</v>
      </c>
      <c r="AA163" s="237" t="s">
        <v>532</v>
      </c>
      <c r="AB163" s="237" t="s">
        <v>265</v>
      </c>
      <c r="AC163" s="237" t="s">
        <v>532</v>
      </c>
      <c r="AD163" s="237" t="s">
        <v>265</v>
      </c>
      <c r="AE163" s="237" t="s">
        <v>532</v>
      </c>
      <c r="AF163" s="237" t="s">
        <v>265</v>
      </c>
      <c r="AG163" s="237" t="s">
        <v>532</v>
      </c>
      <c r="AH163" s="237" t="s">
        <v>265</v>
      </c>
      <c r="AI163" s="502" t="s">
        <v>416</v>
      </c>
      <c r="AJ163" s="238" t="s">
        <v>283</v>
      </c>
      <c r="AK163" s="238" t="s">
        <v>291</v>
      </c>
      <c r="AL163" s="238" t="s">
        <v>292</v>
      </c>
      <c r="AM163" s="238" t="s">
        <v>293</v>
      </c>
      <c r="AN163" s="238" t="s">
        <v>294</v>
      </c>
      <c r="AO163" s="238" t="s">
        <v>295</v>
      </c>
      <c r="AP163" s="238" t="s">
        <v>296</v>
      </c>
      <c r="AQ163" s="237" t="s">
        <v>266</v>
      </c>
      <c r="AR163" s="442" t="s">
        <v>393</v>
      </c>
      <c r="AS163" s="347" t="s">
        <v>394</v>
      </c>
      <c r="AT163" s="443" t="s">
        <v>392</v>
      </c>
      <c r="AU163" s="346" t="s">
        <v>533</v>
      </c>
      <c r="AV163" s="347" t="s">
        <v>395</v>
      </c>
      <c r="AW163" s="347" t="s">
        <v>276</v>
      </c>
      <c r="AX163" s="347" t="s">
        <v>4</v>
      </c>
      <c r="AY163" s="349" t="s">
        <v>566</v>
      </c>
      <c r="AZ163" s="349" t="s">
        <v>128</v>
      </c>
      <c r="BA163" s="350" t="s">
        <v>143</v>
      </c>
      <c r="BB163" s="351" t="s">
        <v>138</v>
      </c>
      <c r="BC163" s="350" t="s">
        <v>144</v>
      </c>
    </row>
    <row r="164" spans="1:55" ht="12.75">
      <c r="A164" s="83"/>
      <c r="B164" s="171"/>
      <c r="C164" s="85"/>
      <c r="D164" s="167"/>
      <c r="E164" s="85"/>
      <c r="F164" s="171"/>
      <c r="G164" s="85"/>
      <c r="H164" s="167"/>
      <c r="I164" s="85"/>
      <c r="J164" s="171"/>
      <c r="K164" s="85"/>
      <c r="L164" s="167"/>
      <c r="M164" s="85"/>
      <c r="N164" s="171"/>
      <c r="O164" s="85"/>
      <c r="P164" s="188"/>
      <c r="Q164" s="86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324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198"/>
      <c r="AV164" s="198"/>
      <c r="AW164" s="198"/>
      <c r="AX164" s="198"/>
      <c r="AY164" s="198"/>
      <c r="AZ164" s="198"/>
      <c r="BA164" s="83"/>
      <c r="BB164" s="10"/>
      <c r="BC164" s="7"/>
    </row>
    <row r="165" spans="1:55" s="44" customFormat="1" ht="12.75">
      <c r="A165" s="9" t="s">
        <v>267</v>
      </c>
      <c r="B165" s="86">
        <f>SUM(B167:B186)</f>
        <v>1065</v>
      </c>
      <c r="C165" s="86">
        <f aca="true" t="shared" si="39" ref="C165:Q165">SUM(C167:C186)</f>
        <v>575</v>
      </c>
      <c r="D165" s="86">
        <f t="shared" si="39"/>
        <v>371</v>
      </c>
      <c r="E165" s="86">
        <f t="shared" si="39"/>
        <v>224</v>
      </c>
      <c r="F165" s="86">
        <f t="shared" si="39"/>
        <v>63</v>
      </c>
      <c r="G165" s="86">
        <f t="shared" si="39"/>
        <v>47</v>
      </c>
      <c r="H165" s="86">
        <f t="shared" si="39"/>
        <v>327</v>
      </c>
      <c r="I165" s="86">
        <f t="shared" si="39"/>
        <v>134</v>
      </c>
      <c r="J165" s="86">
        <f t="shared" si="39"/>
        <v>441</v>
      </c>
      <c r="K165" s="86">
        <f t="shared" si="39"/>
        <v>288</v>
      </c>
      <c r="L165" s="86">
        <f t="shared" si="39"/>
        <v>33</v>
      </c>
      <c r="M165" s="86">
        <f t="shared" si="39"/>
        <v>20</v>
      </c>
      <c r="N165" s="86">
        <f t="shared" si="39"/>
        <v>201</v>
      </c>
      <c r="O165" s="86">
        <f t="shared" si="39"/>
        <v>81</v>
      </c>
      <c r="P165" s="86">
        <f t="shared" si="39"/>
        <v>2501</v>
      </c>
      <c r="Q165" s="86">
        <f t="shared" si="39"/>
        <v>1369</v>
      </c>
      <c r="R165" s="9" t="s">
        <v>267</v>
      </c>
      <c r="S165" s="86">
        <f>SUM(S167:S186)</f>
        <v>62</v>
      </c>
      <c r="T165" s="86">
        <f aca="true" t="shared" si="40" ref="T165:BC165">SUM(T167:T186)</f>
        <v>36</v>
      </c>
      <c r="U165" s="86">
        <f t="shared" si="40"/>
        <v>8</v>
      </c>
      <c r="V165" s="86">
        <f t="shared" si="40"/>
        <v>2</v>
      </c>
      <c r="W165" s="86">
        <f t="shared" si="40"/>
        <v>6</v>
      </c>
      <c r="X165" s="86">
        <f t="shared" si="40"/>
        <v>3</v>
      </c>
      <c r="Y165" s="86">
        <f t="shared" si="40"/>
        <v>8</v>
      </c>
      <c r="Z165" s="86">
        <f t="shared" si="40"/>
        <v>2</v>
      </c>
      <c r="AA165" s="86">
        <f t="shared" si="40"/>
        <v>94</v>
      </c>
      <c r="AB165" s="86">
        <f t="shared" si="40"/>
        <v>60</v>
      </c>
      <c r="AC165" s="86">
        <f t="shared" si="40"/>
        <v>4</v>
      </c>
      <c r="AD165" s="86">
        <f t="shared" si="40"/>
        <v>0</v>
      </c>
      <c r="AE165" s="86">
        <f t="shared" si="40"/>
        <v>50</v>
      </c>
      <c r="AF165" s="86">
        <f t="shared" si="40"/>
        <v>18</v>
      </c>
      <c r="AG165" s="86">
        <f t="shared" si="40"/>
        <v>232</v>
      </c>
      <c r="AH165" s="86">
        <f t="shared" si="40"/>
        <v>121</v>
      </c>
      <c r="AI165" s="326" t="s">
        <v>267</v>
      </c>
      <c r="AJ165" s="86">
        <f t="shared" si="40"/>
        <v>22</v>
      </c>
      <c r="AK165" s="86">
        <f t="shared" si="40"/>
        <v>10</v>
      </c>
      <c r="AL165" s="86">
        <f t="shared" si="40"/>
        <v>2</v>
      </c>
      <c r="AM165" s="86">
        <f t="shared" si="40"/>
        <v>7</v>
      </c>
      <c r="AN165" s="86">
        <f t="shared" si="40"/>
        <v>13</v>
      </c>
      <c r="AO165" s="86">
        <f t="shared" si="40"/>
        <v>2</v>
      </c>
      <c r="AP165" s="86">
        <f t="shared" si="40"/>
        <v>6</v>
      </c>
      <c r="AQ165" s="86">
        <f t="shared" si="40"/>
        <v>62</v>
      </c>
      <c r="AR165" s="86">
        <f t="shared" si="40"/>
        <v>61</v>
      </c>
      <c r="AS165" s="86">
        <f>SUM(AS167:AS186)</f>
        <v>2</v>
      </c>
      <c r="AT165" s="86">
        <f>SUM(AT167:AT186)</f>
        <v>63</v>
      </c>
      <c r="AU165" s="86">
        <f>SUM(AU167:AU186)</f>
        <v>0</v>
      </c>
      <c r="AV165" s="86">
        <f t="shared" si="40"/>
        <v>0</v>
      </c>
      <c r="AW165" s="86">
        <f t="shared" si="40"/>
        <v>0</v>
      </c>
      <c r="AX165" s="86">
        <f t="shared" si="40"/>
        <v>0</v>
      </c>
      <c r="AY165" s="86">
        <f t="shared" si="40"/>
        <v>140</v>
      </c>
      <c r="AZ165" s="86">
        <f t="shared" si="40"/>
        <v>25</v>
      </c>
      <c r="BA165" s="86">
        <f t="shared" si="40"/>
        <v>13</v>
      </c>
      <c r="BB165" s="86">
        <f t="shared" si="40"/>
        <v>13</v>
      </c>
      <c r="BC165" s="86">
        <f t="shared" si="40"/>
        <v>0</v>
      </c>
    </row>
    <row r="166" spans="1:55" ht="12.75">
      <c r="A166" s="85"/>
      <c r="B166" s="171"/>
      <c r="C166" s="85"/>
      <c r="D166" s="167"/>
      <c r="E166" s="85"/>
      <c r="F166" s="171"/>
      <c r="G166" s="85"/>
      <c r="H166" s="167"/>
      <c r="I166" s="85"/>
      <c r="J166" s="171"/>
      <c r="K166" s="85"/>
      <c r="L166" s="167"/>
      <c r="M166" s="85"/>
      <c r="N166" s="171"/>
      <c r="O166" s="85"/>
      <c r="P166" s="188"/>
      <c r="Q166" s="86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9">
        <f aca="true" t="shared" si="41" ref="AG166:AG185">+S166+U166+W166+Y166+AA166+AC166+AE166</f>
        <v>0</v>
      </c>
      <c r="AH166" s="9">
        <f aca="true" t="shared" si="42" ref="AH166:AH185">+T166+V166+X166+Z166+AB166+AD166+AF166</f>
        <v>0</v>
      </c>
      <c r="AI166" s="32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>
        <v>0</v>
      </c>
      <c r="AT166" s="85"/>
      <c r="AU166" s="96"/>
      <c r="AV166" s="96"/>
      <c r="AW166" s="96"/>
      <c r="AX166" s="96"/>
      <c r="AY166" s="96"/>
      <c r="AZ166" s="96"/>
      <c r="BA166" s="85"/>
      <c r="BB166" s="10"/>
      <c r="BC166" s="10"/>
    </row>
    <row r="167" spans="1:55" ht="15" customHeight="1">
      <c r="A167" s="85" t="s">
        <v>505</v>
      </c>
      <c r="B167" s="171">
        <v>78</v>
      </c>
      <c r="C167" s="85">
        <v>35</v>
      </c>
      <c r="D167" s="171">
        <v>29</v>
      </c>
      <c r="E167" s="85">
        <v>8</v>
      </c>
      <c r="F167" s="171">
        <v>0</v>
      </c>
      <c r="G167" s="85">
        <v>0</v>
      </c>
      <c r="H167" s="171">
        <v>0</v>
      </c>
      <c r="I167" s="85">
        <v>0</v>
      </c>
      <c r="J167" s="171">
        <v>0</v>
      </c>
      <c r="K167" s="85">
        <v>0</v>
      </c>
      <c r="L167" s="171">
        <v>0</v>
      </c>
      <c r="M167" s="85">
        <v>0</v>
      </c>
      <c r="N167" s="171">
        <v>0</v>
      </c>
      <c r="O167" s="85">
        <v>0</v>
      </c>
      <c r="P167" s="188">
        <f>B167+D167+F167+H167+J167+L167+N167</f>
        <v>107</v>
      </c>
      <c r="Q167" s="86">
        <f>C167+E167+G167+I167+K167+M167+O167</f>
        <v>43</v>
      </c>
      <c r="R167" s="85" t="s">
        <v>505</v>
      </c>
      <c r="S167" s="171">
        <v>4</v>
      </c>
      <c r="T167" s="85">
        <v>2</v>
      </c>
      <c r="U167" s="171">
        <v>5</v>
      </c>
      <c r="V167" s="85">
        <v>1</v>
      </c>
      <c r="W167" s="171">
        <v>0</v>
      </c>
      <c r="X167" s="85">
        <v>0</v>
      </c>
      <c r="Y167" s="171">
        <v>0</v>
      </c>
      <c r="Z167" s="85">
        <v>0</v>
      </c>
      <c r="AA167" s="171">
        <v>0</v>
      </c>
      <c r="AB167" s="85">
        <v>0</v>
      </c>
      <c r="AC167" s="171">
        <v>0</v>
      </c>
      <c r="AD167" s="85">
        <v>0</v>
      </c>
      <c r="AE167" s="171">
        <v>0</v>
      </c>
      <c r="AF167" s="85">
        <v>0</v>
      </c>
      <c r="AG167" s="9">
        <f>+S167+U167+W167+Y167+AA167+AC167+AE167</f>
        <v>9</v>
      </c>
      <c r="AH167" s="9">
        <f>+T167+V167+X167+Z167+AB167+AD167+AF167</f>
        <v>3</v>
      </c>
      <c r="AI167" s="325" t="s">
        <v>505</v>
      </c>
      <c r="AJ167" s="85">
        <v>2</v>
      </c>
      <c r="AK167" s="85">
        <v>1</v>
      </c>
      <c r="AL167" s="85">
        <v>0</v>
      </c>
      <c r="AM167" s="85">
        <v>0</v>
      </c>
      <c r="AN167" s="85">
        <v>0</v>
      </c>
      <c r="AO167" s="85">
        <v>0</v>
      </c>
      <c r="AP167" s="85">
        <v>0</v>
      </c>
      <c r="AQ167" s="85">
        <v>3</v>
      </c>
      <c r="AR167" s="85">
        <v>3</v>
      </c>
      <c r="AS167" s="85">
        <v>0</v>
      </c>
      <c r="AT167" s="85">
        <v>3</v>
      </c>
      <c r="AU167" s="96"/>
      <c r="AV167" s="96"/>
      <c r="AW167" s="96"/>
      <c r="AX167" s="96"/>
      <c r="AY167" s="96">
        <v>11</v>
      </c>
      <c r="AZ167" s="85">
        <v>3</v>
      </c>
      <c r="BA167" s="85">
        <f aca="true" t="shared" si="43" ref="BA167:BA172">+BB167+BC167</f>
        <v>2</v>
      </c>
      <c r="BB167" s="10">
        <v>2</v>
      </c>
      <c r="BC167" s="10"/>
    </row>
    <row r="168" spans="1:55" ht="15" customHeight="1">
      <c r="A168" s="85" t="s">
        <v>42</v>
      </c>
      <c r="B168" s="171">
        <v>36</v>
      </c>
      <c r="C168" s="85">
        <v>13</v>
      </c>
      <c r="D168" s="171">
        <v>19</v>
      </c>
      <c r="E168" s="85">
        <v>6</v>
      </c>
      <c r="F168" s="171">
        <v>0</v>
      </c>
      <c r="G168" s="85">
        <v>0</v>
      </c>
      <c r="H168" s="171">
        <v>0</v>
      </c>
      <c r="I168" s="85">
        <v>0</v>
      </c>
      <c r="J168" s="171">
        <v>13</v>
      </c>
      <c r="K168" s="85">
        <v>10</v>
      </c>
      <c r="L168" s="171">
        <v>0</v>
      </c>
      <c r="M168" s="85">
        <v>0</v>
      </c>
      <c r="N168" s="171">
        <v>0</v>
      </c>
      <c r="O168" s="85">
        <v>0</v>
      </c>
      <c r="P168" s="188">
        <f aca="true" t="shared" si="44" ref="P168:P186">B168+D168+F168+H168+J168+L168+N168</f>
        <v>68</v>
      </c>
      <c r="Q168" s="86">
        <f aca="true" t="shared" si="45" ref="Q168:Q186">C168+E168+G168+I168+K168+M168+O168</f>
        <v>29</v>
      </c>
      <c r="R168" s="85" t="s">
        <v>42</v>
      </c>
      <c r="S168" s="171">
        <v>0</v>
      </c>
      <c r="T168" s="85">
        <v>0</v>
      </c>
      <c r="U168" s="171">
        <v>1</v>
      </c>
      <c r="V168" s="85">
        <v>0</v>
      </c>
      <c r="W168" s="171">
        <v>0</v>
      </c>
      <c r="X168" s="85">
        <v>0</v>
      </c>
      <c r="Y168" s="171">
        <v>0</v>
      </c>
      <c r="Z168" s="85">
        <v>0</v>
      </c>
      <c r="AA168" s="171">
        <v>3</v>
      </c>
      <c r="AB168" s="85">
        <v>3</v>
      </c>
      <c r="AC168" s="171">
        <v>0</v>
      </c>
      <c r="AD168" s="85">
        <v>0</v>
      </c>
      <c r="AE168" s="171">
        <v>0</v>
      </c>
      <c r="AF168" s="85">
        <v>0</v>
      </c>
      <c r="AG168" s="9">
        <f>+S168+U168+W168+Y168+AA168+AC168+AE168</f>
        <v>4</v>
      </c>
      <c r="AH168" s="9">
        <f t="shared" si="42"/>
        <v>3</v>
      </c>
      <c r="AI168" s="325" t="s">
        <v>42</v>
      </c>
      <c r="AJ168" s="85">
        <v>1</v>
      </c>
      <c r="AK168" s="85">
        <v>1</v>
      </c>
      <c r="AL168" s="85">
        <v>0</v>
      </c>
      <c r="AM168" s="85">
        <v>0</v>
      </c>
      <c r="AN168" s="85">
        <v>1</v>
      </c>
      <c r="AO168" s="85">
        <v>0</v>
      </c>
      <c r="AP168" s="85">
        <v>0</v>
      </c>
      <c r="AQ168" s="85">
        <v>3</v>
      </c>
      <c r="AR168" s="85">
        <v>3</v>
      </c>
      <c r="AS168" s="85">
        <v>0</v>
      </c>
      <c r="AT168" s="85">
        <v>3</v>
      </c>
      <c r="AU168" s="96"/>
      <c r="AV168" s="96"/>
      <c r="AW168" s="96"/>
      <c r="AX168" s="96"/>
      <c r="AY168" s="96">
        <v>8</v>
      </c>
      <c r="AZ168" s="85">
        <v>1</v>
      </c>
      <c r="BA168" s="85">
        <f t="shared" si="43"/>
        <v>1</v>
      </c>
      <c r="BB168" s="10">
        <v>1</v>
      </c>
      <c r="BC168" s="10"/>
    </row>
    <row r="169" spans="1:55" ht="15" customHeight="1">
      <c r="A169" s="85" t="s">
        <v>44</v>
      </c>
      <c r="B169" s="171">
        <v>194</v>
      </c>
      <c r="C169" s="85">
        <v>105</v>
      </c>
      <c r="D169" s="171">
        <v>46</v>
      </c>
      <c r="E169" s="85">
        <v>22</v>
      </c>
      <c r="F169" s="171">
        <v>0</v>
      </c>
      <c r="G169" s="85">
        <v>0</v>
      </c>
      <c r="H169" s="171">
        <v>110</v>
      </c>
      <c r="I169" s="85">
        <v>58</v>
      </c>
      <c r="J169" s="171">
        <v>109</v>
      </c>
      <c r="K169" s="85">
        <v>67</v>
      </c>
      <c r="L169" s="171">
        <v>0</v>
      </c>
      <c r="M169" s="85">
        <v>0</v>
      </c>
      <c r="N169" s="171">
        <v>76</v>
      </c>
      <c r="O169" s="85">
        <v>34</v>
      </c>
      <c r="P169" s="188">
        <f t="shared" si="44"/>
        <v>535</v>
      </c>
      <c r="Q169" s="86">
        <f t="shared" si="45"/>
        <v>286</v>
      </c>
      <c r="R169" s="85" t="s">
        <v>44</v>
      </c>
      <c r="S169" s="171">
        <v>8</v>
      </c>
      <c r="T169" s="85">
        <v>4</v>
      </c>
      <c r="U169" s="171">
        <v>0</v>
      </c>
      <c r="V169" s="85">
        <v>0</v>
      </c>
      <c r="W169" s="171">
        <v>0</v>
      </c>
      <c r="X169" s="85">
        <v>0</v>
      </c>
      <c r="Y169" s="171">
        <v>0</v>
      </c>
      <c r="Z169" s="85">
        <v>0</v>
      </c>
      <c r="AA169" s="171">
        <v>16</v>
      </c>
      <c r="AB169" s="85">
        <v>7</v>
      </c>
      <c r="AC169" s="171">
        <v>0</v>
      </c>
      <c r="AD169" s="85">
        <v>0</v>
      </c>
      <c r="AE169" s="171">
        <v>20</v>
      </c>
      <c r="AF169" s="85">
        <v>8</v>
      </c>
      <c r="AG169" s="9">
        <f>+S169+U169+W169+Y169+AA169+AC169+AE169</f>
        <v>44</v>
      </c>
      <c r="AH169" s="9">
        <f t="shared" si="42"/>
        <v>19</v>
      </c>
      <c r="AI169" s="325" t="s">
        <v>44</v>
      </c>
      <c r="AJ169" s="85">
        <v>3</v>
      </c>
      <c r="AK169" s="85">
        <v>1</v>
      </c>
      <c r="AL169" s="85">
        <v>0</v>
      </c>
      <c r="AM169" s="85">
        <v>2</v>
      </c>
      <c r="AN169" s="85">
        <v>2</v>
      </c>
      <c r="AO169" s="85">
        <v>0</v>
      </c>
      <c r="AP169" s="85">
        <v>2</v>
      </c>
      <c r="AQ169" s="85">
        <v>10</v>
      </c>
      <c r="AR169" s="85">
        <v>8</v>
      </c>
      <c r="AS169" s="85">
        <v>2</v>
      </c>
      <c r="AT169" s="85">
        <v>10</v>
      </c>
      <c r="AU169" s="96"/>
      <c r="AV169" s="96"/>
      <c r="AW169" s="96"/>
      <c r="AX169" s="96"/>
      <c r="AY169" s="96">
        <v>8</v>
      </c>
      <c r="AZ169" s="85">
        <v>0</v>
      </c>
      <c r="BA169" s="85">
        <f t="shared" si="43"/>
        <v>1</v>
      </c>
      <c r="BB169" s="10">
        <v>1</v>
      </c>
      <c r="BC169" s="10"/>
    </row>
    <row r="170" spans="1:55" ht="15" customHeight="1">
      <c r="A170" s="85" t="s">
        <v>506</v>
      </c>
      <c r="B170" s="171">
        <v>176</v>
      </c>
      <c r="C170" s="85">
        <v>86</v>
      </c>
      <c r="D170" s="171">
        <v>61</v>
      </c>
      <c r="E170" s="85">
        <v>33</v>
      </c>
      <c r="F170" s="171">
        <v>0</v>
      </c>
      <c r="G170" s="85">
        <v>0</v>
      </c>
      <c r="H170" s="171">
        <v>78</v>
      </c>
      <c r="I170" s="85">
        <v>24</v>
      </c>
      <c r="J170" s="171">
        <v>104</v>
      </c>
      <c r="K170" s="85">
        <v>66</v>
      </c>
      <c r="L170" s="171">
        <v>0</v>
      </c>
      <c r="M170" s="85">
        <v>0</v>
      </c>
      <c r="N170" s="171">
        <v>48</v>
      </c>
      <c r="O170" s="85">
        <v>13</v>
      </c>
      <c r="P170" s="188">
        <f t="shared" si="44"/>
        <v>467</v>
      </c>
      <c r="Q170" s="86">
        <f t="shared" si="45"/>
        <v>222</v>
      </c>
      <c r="R170" s="85" t="s">
        <v>506</v>
      </c>
      <c r="S170" s="171">
        <v>7</v>
      </c>
      <c r="T170" s="85">
        <v>5</v>
      </c>
      <c r="U170" s="171">
        <v>0</v>
      </c>
      <c r="V170" s="85">
        <v>0</v>
      </c>
      <c r="W170" s="171">
        <v>0</v>
      </c>
      <c r="X170" s="85">
        <v>0</v>
      </c>
      <c r="Y170" s="171">
        <v>2</v>
      </c>
      <c r="Z170" s="85">
        <v>0</v>
      </c>
      <c r="AA170" s="171">
        <v>31</v>
      </c>
      <c r="AB170" s="85">
        <v>22</v>
      </c>
      <c r="AC170" s="171">
        <v>0</v>
      </c>
      <c r="AD170" s="85">
        <v>0</v>
      </c>
      <c r="AE170" s="171">
        <v>12</v>
      </c>
      <c r="AF170" s="85">
        <v>1</v>
      </c>
      <c r="AG170" s="9">
        <f>+S170+U170+W170+Y170+AA170+AC170+AE170</f>
        <v>52</v>
      </c>
      <c r="AH170" s="9">
        <f t="shared" si="42"/>
        <v>28</v>
      </c>
      <c r="AI170" s="325" t="s">
        <v>506</v>
      </c>
      <c r="AJ170" s="85">
        <v>4</v>
      </c>
      <c r="AK170" s="85">
        <v>1</v>
      </c>
      <c r="AL170" s="85">
        <v>0</v>
      </c>
      <c r="AM170" s="85">
        <v>2</v>
      </c>
      <c r="AN170" s="85">
        <v>2</v>
      </c>
      <c r="AO170" s="85">
        <v>0</v>
      </c>
      <c r="AP170" s="85">
        <v>1</v>
      </c>
      <c r="AQ170" s="85">
        <v>10</v>
      </c>
      <c r="AR170" s="85">
        <v>11</v>
      </c>
      <c r="AS170" s="85">
        <v>0</v>
      </c>
      <c r="AT170" s="85">
        <v>11</v>
      </c>
      <c r="AU170" s="96"/>
      <c r="AV170" s="96"/>
      <c r="AW170" s="96"/>
      <c r="AX170" s="96"/>
      <c r="AY170" s="96">
        <v>27</v>
      </c>
      <c r="AZ170" s="85">
        <v>5</v>
      </c>
      <c r="BA170" s="85">
        <f t="shared" si="43"/>
        <v>2</v>
      </c>
      <c r="BB170" s="10">
        <v>2</v>
      </c>
      <c r="BC170" s="10"/>
    </row>
    <row r="171" spans="1:55" ht="15" customHeight="1">
      <c r="A171" s="85" t="s">
        <v>51</v>
      </c>
      <c r="B171" s="171">
        <v>508</v>
      </c>
      <c r="C171" s="85">
        <v>304</v>
      </c>
      <c r="D171" s="171">
        <v>186</v>
      </c>
      <c r="E171" s="85">
        <v>140</v>
      </c>
      <c r="F171" s="171">
        <v>63</v>
      </c>
      <c r="G171" s="85">
        <v>47</v>
      </c>
      <c r="H171" s="171">
        <v>139</v>
      </c>
      <c r="I171" s="85">
        <v>52</v>
      </c>
      <c r="J171" s="171">
        <v>194</v>
      </c>
      <c r="K171" s="85">
        <v>137</v>
      </c>
      <c r="L171" s="171">
        <v>33</v>
      </c>
      <c r="M171" s="85">
        <v>20</v>
      </c>
      <c r="N171" s="171">
        <v>77</v>
      </c>
      <c r="O171" s="85">
        <v>34</v>
      </c>
      <c r="P171" s="188">
        <f t="shared" si="44"/>
        <v>1200</v>
      </c>
      <c r="Q171" s="86">
        <f t="shared" si="45"/>
        <v>734</v>
      </c>
      <c r="R171" s="85" t="s">
        <v>51</v>
      </c>
      <c r="S171" s="171">
        <v>35</v>
      </c>
      <c r="T171" s="85">
        <v>23</v>
      </c>
      <c r="U171" s="171">
        <v>2</v>
      </c>
      <c r="V171" s="85">
        <v>1</v>
      </c>
      <c r="W171" s="171">
        <v>6</v>
      </c>
      <c r="X171" s="85">
        <v>3</v>
      </c>
      <c r="Y171" s="171">
        <v>6</v>
      </c>
      <c r="Z171" s="85">
        <v>2</v>
      </c>
      <c r="AA171" s="171">
        <v>37</v>
      </c>
      <c r="AB171" s="85">
        <v>25</v>
      </c>
      <c r="AC171" s="171">
        <v>4</v>
      </c>
      <c r="AD171" s="85">
        <v>0</v>
      </c>
      <c r="AE171" s="171">
        <v>18</v>
      </c>
      <c r="AF171" s="85">
        <v>9</v>
      </c>
      <c r="AG171" s="9">
        <f>+S171+U171+W171+Y171+AA171+AC171+AE171</f>
        <v>108</v>
      </c>
      <c r="AH171" s="9">
        <f t="shared" si="42"/>
        <v>63</v>
      </c>
      <c r="AI171" s="325" t="s">
        <v>51</v>
      </c>
      <c r="AJ171" s="85">
        <v>10</v>
      </c>
      <c r="AK171" s="85">
        <v>5</v>
      </c>
      <c r="AL171" s="85">
        <v>2</v>
      </c>
      <c r="AM171" s="85">
        <v>3</v>
      </c>
      <c r="AN171" s="85">
        <v>7</v>
      </c>
      <c r="AO171" s="85">
        <v>2</v>
      </c>
      <c r="AP171" s="85">
        <v>3</v>
      </c>
      <c r="AQ171" s="85">
        <v>32</v>
      </c>
      <c r="AR171" s="85">
        <v>32</v>
      </c>
      <c r="AS171" s="85">
        <v>0</v>
      </c>
      <c r="AT171" s="85">
        <v>32</v>
      </c>
      <c r="AU171" s="96"/>
      <c r="AV171" s="96"/>
      <c r="AW171" s="96"/>
      <c r="AX171" s="96"/>
      <c r="AY171" s="96">
        <v>74</v>
      </c>
      <c r="AZ171" s="85">
        <v>16</v>
      </c>
      <c r="BA171" s="85">
        <f t="shared" si="43"/>
        <v>6</v>
      </c>
      <c r="BB171" s="10">
        <v>6</v>
      </c>
      <c r="BC171" s="10"/>
    </row>
    <row r="172" spans="1:55" ht="15" customHeight="1">
      <c r="A172" s="85" t="s">
        <v>507</v>
      </c>
      <c r="B172" s="171">
        <v>73</v>
      </c>
      <c r="C172" s="85">
        <v>32</v>
      </c>
      <c r="D172" s="171">
        <v>30</v>
      </c>
      <c r="E172" s="85">
        <v>15</v>
      </c>
      <c r="F172" s="171">
        <v>0</v>
      </c>
      <c r="G172" s="85">
        <v>0</v>
      </c>
      <c r="H172" s="171">
        <v>0</v>
      </c>
      <c r="I172" s="85">
        <v>0</v>
      </c>
      <c r="J172" s="171">
        <v>21</v>
      </c>
      <c r="K172" s="85">
        <v>8</v>
      </c>
      <c r="L172" s="171">
        <v>0</v>
      </c>
      <c r="M172" s="85">
        <v>0</v>
      </c>
      <c r="N172" s="171">
        <v>0</v>
      </c>
      <c r="O172" s="85">
        <v>0</v>
      </c>
      <c r="P172" s="188">
        <f t="shared" si="44"/>
        <v>124</v>
      </c>
      <c r="Q172" s="86">
        <f t="shared" si="45"/>
        <v>55</v>
      </c>
      <c r="R172" s="85" t="s">
        <v>507</v>
      </c>
      <c r="S172" s="171">
        <v>8</v>
      </c>
      <c r="T172" s="85">
        <v>2</v>
      </c>
      <c r="U172" s="171">
        <v>0</v>
      </c>
      <c r="V172" s="85">
        <v>0</v>
      </c>
      <c r="W172" s="171">
        <v>0</v>
      </c>
      <c r="X172" s="85">
        <v>0</v>
      </c>
      <c r="Y172" s="171">
        <v>0</v>
      </c>
      <c r="Z172" s="85">
        <v>0</v>
      </c>
      <c r="AA172" s="171">
        <v>7</v>
      </c>
      <c r="AB172" s="85">
        <v>3</v>
      </c>
      <c r="AC172" s="171">
        <v>0</v>
      </c>
      <c r="AD172" s="85">
        <v>0</v>
      </c>
      <c r="AE172" s="171">
        <v>0</v>
      </c>
      <c r="AF172" s="85">
        <v>0</v>
      </c>
      <c r="AG172" s="9">
        <f>+S172+U172+W172+Y172+AA172+AC172+AE172</f>
        <v>15</v>
      </c>
      <c r="AH172" s="9">
        <f t="shared" si="42"/>
        <v>5</v>
      </c>
      <c r="AI172" s="325" t="s">
        <v>507</v>
      </c>
      <c r="AJ172" s="85">
        <v>2</v>
      </c>
      <c r="AK172" s="85">
        <v>1</v>
      </c>
      <c r="AL172" s="85">
        <v>0</v>
      </c>
      <c r="AM172" s="85">
        <v>0</v>
      </c>
      <c r="AN172" s="85">
        <v>1</v>
      </c>
      <c r="AO172" s="85">
        <v>0</v>
      </c>
      <c r="AP172" s="85">
        <v>0</v>
      </c>
      <c r="AQ172" s="85">
        <v>4</v>
      </c>
      <c r="AR172" s="85">
        <v>4</v>
      </c>
      <c r="AS172" s="85">
        <v>0</v>
      </c>
      <c r="AT172" s="85">
        <v>4</v>
      </c>
      <c r="AU172" s="96"/>
      <c r="AV172" s="96"/>
      <c r="AW172" s="96"/>
      <c r="AX172" s="96"/>
      <c r="AY172" s="96">
        <v>12</v>
      </c>
      <c r="AZ172" s="85">
        <v>0</v>
      </c>
      <c r="BA172" s="85">
        <f t="shared" si="43"/>
        <v>1</v>
      </c>
      <c r="BB172" s="10">
        <v>1</v>
      </c>
      <c r="BC172" s="10"/>
    </row>
    <row r="173" spans="1:55" ht="15" customHeight="1">
      <c r="A173" s="85"/>
      <c r="B173" s="171"/>
      <c r="C173" s="85"/>
      <c r="D173" s="171"/>
      <c r="E173" s="85"/>
      <c r="F173" s="171"/>
      <c r="G173" s="85"/>
      <c r="H173" s="171"/>
      <c r="I173" s="85"/>
      <c r="J173" s="171"/>
      <c r="K173" s="85"/>
      <c r="L173" s="171"/>
      <c r="M173" s="85"/>
      <c r="N173" s="171"/>
      <c r="O173" s="85"/>
      <c r="P173" s="188">
        <f t="shared" si="44"/>
        <v>0</v>
      </c>
      <c r="Q173" s="86">
        <f t="shared" si="45"/>
        <v>0</v>
      </c>
      <c r="R173" s="85"/>
      <c r="S173" s="171"/>
      <c r="T173" s="85"/>
      <c r="U173" s="171"/>
      <c r="V173" s="85"/>
      <c r="W173" s="171"/>
      <c r="X173" s="85"/>
      <c r="Y173" s="171"/>
      <c r="Z173" s="85"/>
      <c r="AA173" s="171"/>
      <c r="AB173" s="85"/>
      <c r="AC173" s="171"/>
      <c r="AD173" s="85"/>
      <c r="AE173" s="171"/>
      <c r="AF173" s="85"/>
      <c r="AG173" s="9">
        <f t="shared" si="41"/>
        <v>0</v>
      </c>
      <c r="AH173" s="9">
        <f t="shared" si="42"/>
        <v>0</v>
      </c>
      <c r="AI173" s="325"/>
      <c r="AJ173" s="96">
        <f aca="true" t="shared" si="46" ref="AJ173:AJ184">+AF173+AH173+AI173</f>
        <v>0</v>
      </c>
      <c r="AK173" s="96">
        <f aca="true" t="shared" si="47" ref="AK173:AK184">+AG173+AI173+AJ173</f>
        <v>0</v>
      </c>
      <c r="AL173" s="96">
        <f aca="true" t="shared" si="48" ref="AL173:AL184">+AH173+AJ173+AK173</f>
        <v>0</v>
      </c>
      <c r="AM173" s="96">
        <f aca="true" t="shared" si="49" ref="AM173:AM184">+AI173+AK173+AL173</f>
        <v>0</v>
      </c>
      <c r="AN173" s="96">
        <f aca="true" t="shared" si="50" ref="AN173:AN184">+AJ173+AL173+AM173</f>
        <v>0</v>
      </c>
      <c r="AO173" s="96">
        <f aca="true" t="shared" si="51" ref="AO173:AO184">+AK173+AM173+AN173</f>
        <v>0</v>
      </c>
      <c r="AP173" s="96">
        <f aca="true" t="shared" si="52" ref="AP173:AP184">+AL173+AN173+AO173</f>
        <v>0</v>
      </c>
      <c r="AQ173" s="96">
        <f aca="true" t="shared" si="53" ref="AQ173:AQ184">+AM173+AO173+AP173</f>
        <v>0</v>
      </c>
      <c r="AR173" s="96">
        <f aca="true" t="shared" si="54" ref="AR173:AR185">+AO173+AQ173+AT173</f>
        <v>0</v>
      </c>
      <c r="AS173" s="96">
        <f aca="true" t="shared" si="55" ref="AS173:AS185">+AP173+AT173+AR173</f>
        <v>0</v>
      </c>
      <c r="AT173" s="96">
        <f aca="true" t="shared" si="56" ref="AT173:AT185">+AN173+AP173+AQ173</f>
        <v>0</v>
      </c>
      <c r="AU173" s="96">
        <v>0</v>
      </c>
      <c r="AV173" s="96"/>
      <c r="AW173" s="96"/>
      <c r="AX173" s="96"/>
      <c r="AY173" s="96">
        <f aca="true" t="shared" si="57" ref="AY173:AY186">+AU173+AW173+AX173</f>
        <v>0</v>
      </c>
      <c r="AZ173" s="96">
        <f aca="true" t="shared" si="58" ref="AZ173:AZ185">+AV173+AX173+AY173</f>
        <v>0</v>
      </c>
      <c r="BA173" s="96">
        <f aca="true" t="shared" si="59" ref="BA173:BA185">+AW173+AY173+AZ173</f>
        <v>0</v>
      </c>
      <c r="BB173" s="96">
        <f aca="true" t="shared" si="60" ref="BB173:BB185">+AX173+AZ173+BA173</f>
        <v>0</v>
      </c>
      <c r="BC173" s="10"/>
    </row>
    <row r="174" spans="1:55" ht="15" customHeight="1">
      <c r="A174" s="85"/>
      <c r="B174" s="171"/>
      <c r="C174" s="85"/>
      <c r="D174" s="171"/>
      <c r="E174" s="85"/>
      <c r="F174" s="171"/>
      <c r="G174" s="85"/>
      <c r="H174" s="171"/>
      <c r="I174" s="85"/>
      <c r="J174" s="171"/>
      <c r="K174" s="85"/>
      <c r="L174" s="171"/>
      <c r="M174" s="85"/>
      <c r="N174" s="171"/>
      <c r="O174" s="85"/>
      <c r="P174" s="188">
        <f t="shared" si="44"/>
        <v>0</v>
      </c>
      <c r="Q174" s="86">
        <f t="shared" si="45"/>
        <v>0</v>
      </c>
      <c r="R174" s="85"/>
      <c r="S174" s="171"/>
      <c r="T174" s="85"/>
      <c r="U174" s="171"/>
      <c r="V174" s="85"/>
      <c r="W174" s="171"/>
      <c r="X174" s="85"/>
      <c r="Y174" s="171"/>
      <c r="Z174" s="85"/>
      <c r="AA174" s="171"/>
      <c r="AB174" s="85"/>
      <c r="AC174" s="171"/>
      <c r="AD174" s="85"/>
      <c r="AE174" s="171"/>
      <c r="AF174" s="85"/>
      <c r="AG174" s="9">
        <f t="shared" si="41"/>
        <v>0</v>
      </c>
      <c r="AH174" s="9">
        <f t="shared" si="42"/>
        <v>0</v>
      </c>
      <c r="AI174" s="325"/>
      <c r="AJ174" s="96">
        <f t="shared" si="46"/>
        <v>0</v>
      </c>
      <c r="AK174" s="96">
        <f t="shared" si="47"/>
        <v>0</v>
      </c>
      <c r="AL174" s="96">
        <f t="shared" si="48"/>
        <v>0</v>
      </c>
      <c r="AM174" s="96">
        <f t="shared" si="49"/>
        <v>0</v>
      </c>
      <c r="AN174" s="96">
        <f t="shared" si="50"/>
        <v>0</v>
      </c>
      <c r="AO174" s="96">
        <f t="shared" si="51"/>
        <v>0</v>
      </c>
      <c r="AP174" s="96">
        <f t="shared" si="52"/>
        <v>0</v>
      </c>
      <c r="AQ174" s="96">
        <f t="shared" si="53"/>
        <v>0</v>
      </c>
      <c r="AR174" s="96">
        <f t="shared" si="54"/>
        <v>0</v>
      </c>
      <c r="AS174" s="96">
        <f t="shared" si="55"/>
        <v>0</v>
      </c>
      <c r="AT174" s="96">
        <f t="shared" si="56"/>
        <v>0</v>
      </c>
      <c r="AU174" s="96">
        <v>0</v>
      </c>
      <c r="AV174" s="96"/>
      <c r="AW174" s="96"/>
      <c r="AX174" s="96"/>
      <c r="AY174" s="96">
        <f t="shared" si="57"/>
        <v>0</v>
      </c>
      <c r="AZ174" s="96">
        <f t="shared" si="58"/>
        <v>0</v>
      </c>
      <c r="BA174" s="96">
        <f t="shared" si="59"/>
        <v>0</v>
      </c>
      <c r="BB174" s="96">
        <f t="shared" si="60"/>
        <v>0</v>
      </c>
      <c r="BC174" s="10"/>
    </row>
    <row r="175" spans="1:55" ht="15" customHeight="1">
      <c r="A175" s="85"/>
      <c r="B175" s="171"/>
      <c r="C175" s="85"/>
      <c r="D175" s="171"/>
      <c r="E175" s="85"/>
      <c r="F175" s="171"/>
      <c r="G175" s="85"/>
      <c r="H175" s="171"/>
      <c r="I175" s="85"/>
      <c r="J175" s="171"/>
      <c r="K175" s="85"/>
      <c r="L175" s="171"/>
      <c r="M175" s="85"/>
      <c r="N175" s="171"/>
      <c r="O175" s="85"/>
      <c r="P175" s="188">
        <f t="shared" si="44"/>
        <v>0</v>
      </c>
      <c r="Q175" s="86">
        <f t="shared" si="45"/>
        <v>0</v>
      </c>
      <c r="R175" s="85"/>
      <c r="S175" s="171"/>
      <c r="T175" s="85"/>
      <c r="U175" s="171"/>
      <c r="V175" s="85"/>
      <c r="W175" s="171"/>
      <c r="X175" s="85"/>
      <c r="Y175" s="171"/>
      <c r="Z175" s="85"/>
      <c r="AA175" s="171"/>
      <c r="AB175" s="85"/>
      <c r="AC175" s="171"/>
      <c r="AD175" s="85"/>
      <c r="AE175" s="171"/>
      <c r="AF175" s="85"/>
      <c r="AG175" s="9">
        <f t="shared" si="41"/>
        <v>0</v>
      </c>
      <c r="AH175" s="9">
        <f t="shared" si="42"/>
        <v>0</v>
      </c>
      <c r="AI175" s="325"/>
      <c r="AJ175" s="96">
        <f t="shared" si="46"/>
        <v>0</v>
      </c>
      <c r="AK175" s="96">
        <f t="shared" si="47"/>
        <v>0</v>
      </c>
      <c r="AL175" s="96">
        <f t="shared" si="48"/>
        <v>0</v>
      </c>
      <c r="AM175" s="96">
        <f t="shared" si="49"/>
        <v>0</v>
      </c>
      <c r="AN175" s="96">
        <f t="shared" si="50"/>
        <v>0</v>
      </c>
      <c r="AO175" s="96">
        <f t="shared" si="51"/>
        <v>0</v>
      </c>
      <c r="AP175" s="96">
        <f t="shared" si="52"/>
        <v>0</v>
      </c>
      <c r="AQ175" s="96">
        <f t="shared" si="53"/>
        <v>0</v>
      </c>
      <c r="AR175" s="96">
        <f t="shared" si="54"/>
        <v>0</v>
      </c>
      <c r="AS175" s="96">
        <f t="shared" si="55"/>
        <v>0</v>
      </c>
      <c r="AT175" s="96">
        <f t="shared" si="56"/>
        <v>0</v>
      </c>
      <c r="AU175" s="96">
        <v>0</v>
      </c>
      <c r="AV175" s="96"/>
      <c r="AW175" s="96"/>
      <c r="AX175" s="96"/>
      <c r="AY175" s="96">
        <f t="shared" si="57"/>
        <v>0</v>
      </c>
      <c r="AZ175" s="96">
        <f t="shared" si="58"/>
        <v>0</v>
      </c>
      <c r="BA175" s="96">
        <f t="shared" si="59"/>
        <v>0</v>
      </c>
      <c r="BB175" s="96">
        <f t="shared" si="60"/>
        <v>0</v>
      </c>
      <c r="BC175" s="10"/>
    </row>
    <row r="176" spans="1:55" ht="15" customHeight="1">
      <c r="A176" s="85"/>
      <c r="B176" s="171"/>
      <c r="C176" s="85"/>
      <c r="D176" s="171"/>
      <c r="E176" s="85"/>
      <c r="F176" s="171"/>
      <c r="G176" s="85"/>
      <c r="H176" s="171"/>
      <c r="I176" s="85"/>
      <c r="J176" s="171"/>
      <c r="K176" s="85"/>
      <c r="L176" s="171"/>
      <c r="M176" s="85"/>
      <c r="N176" s="171"/>
      <c r="O176" s="85"/>
      <c r="P176" s="188">
        <f t="shared" si="44"/>
        <v>0</v>
      </c>
      <c r="Q176" s="86">
        <f t="shared" si="45"/>
        <v>0</v>
      </c>
      <c r="R176" s="85"/>
      <c r="S176" s="171"/>
      <c r="T176" s="85"/>
      <c r="U176" s="171"/>
      <c r="V176" s="85"/>
      <c r="W176" s="171"/>
      <c r="X176" s="85"/>
      <c r="Y176" s="171"/>
      <c r="Z176" s="85"/>
      <c r="AA176" s="171"/>
      <c r="AB176" s="85"/>
      <c r="AC176" s="171"/>
      <c r="AD176" s="85"/>
      <c r="AE176" s="171"/>
      <c r="AF176" s="85"/>
      <c r="AG176" s="9">
        <f t="shared" si="41"/>
        <v>0</v>
      </c>
      <c r="AH176" s="9">
        <f t="shared" si="42"/>
        <v>0</v>
      </c>
      <c r="AI176" s="325"/>
      <c r="AJ176" s="96">
        <f t="shared" si="46"/>
        <v>0</v>
      </c>
      <c r="AK176" s="96">
        <f t="shared" si="47"/>
        <v>0</v>
      </c>
      <c r="AL176" s="96">
        <f t="shared" si="48"/>
        <v>0</v>
      </c>
      <c r="AM176" s="96">
        <f t="shared" si="49"/>
        <v>0</v>
      </c>
      <c r="AN176" s="96">
        <f t="shared" si="50"/>
        <v>0</v>
      </c>
      <c r="AO176" s="96">
        <f t="shared" si="51"/>
        <v>0</v>
      </c>
      <c r="AP176" s="96">
        <f t="shared" si="52"/>
        <v>0</v>
      </c>
      <c r="AQ176" s="96">
        <f t="shared" si="53"/>
        <v>0</v>
      </c>
      <c r="AR176" s="96">
        <f t="shared" si="54"/>
        <v>0</v>
      </c>
      <c r="AS176" s="96">
        <f t="shared" si="55"/>
        <v>0</v>
      </c>
      <c r="AT176" s="96">
        <f t="shared" si="56"/>
        <v>0</v>
      </c>
      <c r="AU176" s="96">
        <v>0</v>
      </c>
      <c r="AV176" s="96"/>
      <c r="AW176" s="96"/>
      <c r="AX176" s="96"/>
      <c r="AY176" s="96">
        <f t="shared" si="57"/>
        <v>0</v>
      </c>
      <c r="AZ176" s="96">
        <f t="shared" si="58"/>
        <v>0</v>
      </c>
      <c r="BA176" s="96">
        <f t="shared" si="59"/>
        <v>0</v>
      </c>
      <c r="BB176" s="96">
        <f t="shared" si="60"/>
        <v>0</v>
      </c>
      <c r="BC176" s="10"/>
    </row>
    <row r="177" spans="1:55" ht="15" customHeight="1">
      <c r="A177" s="85"/>
      <c r="B177" s="171"/>
      <c r="C177" s="85"/>
      <c r="D177" s="171"/>
      <c r="E177" s="85"/>
      <c r="F177" s="171"/>
      <c r="G177" s="85"/>
      <c r="H177" s="171"/>
      <c r="I177" s="85"/>
      <c r="J177" s="171"/>
      <c r="K177" s="85"/>
      <c r="L177" s="171"/>
      <c r="M177" s="85"/>
      <c r="N177" s="171"/>
      <c r="O177" s="85"/>
      <c r="P177" s="188">
        <f t="shared" si="44"/>
        <v>0</v>
      </c>
      <c r="Q177" s="86">
        <f t="shared" si="45"/>
        <v>0</v>
      </c>
      <c r="R177" s="85"/>
      <c r="S177" s="171"/>
      <c r="T177" s="85"/>
      <c r="U177" s="171"/>
      <c r="V177" s="85"/>
      <c r="W177" s="171"/>
      <c r="X177" s="85"/>
      <c r="Y177" s="171"/>
      <c r="Z177" s="85"/>
      <c r="AA177" s="171"/>
      <c r="AB177" s="85"/>
      <c r="AC177" s="171"/>
      <c r="AD177" s="85"/>
      <c r="AE177" s="171"/>
      <c r="AF177" s="85"/>
      <c r="AG177" s="9">
        <f t="shared" si="41"/>
        <v>0</v>
      </c>
      <c r="AH177" s="9">
        <f t="shared" si="42"/>
        <v>0</v>
      </c>
      <c r="AI177" s="325"/>
      <c r="AJ177" s="96">
        <f t="shared" si="46"/>
        <v>0</v>
      </c>
      <c r="AK177" s="96">
        <f t="shared" si="47"/>
        <v>0</v>
      </c>
      <c r="AL177" s="96">
        <f t="shared" si="48"/>
        <v>0</v>
      </c>
      <c r="AM177" s="96">
        <f t="shared" si="49"/>
        <v>0</v>
      </c>
      <c r="AN177" s="96">
        <f t="shared" si="50"/>
        <v>0</v>
      </c>
      <c r="AO177" s="96">
        <f t="shared" si="51"/>
        <v>0</v>
      </c>
      <c r="AP177" s="96">
        <f t="shared" si="52"/>
        <v>0</v>
      </c>
      <c r="AQ177" s="96">
        <f t="shared" si="53"/>
        <v>0</v>
      </c>
      <c r="AR177" s="96">
        <f t="shared" si="54"/>
        <v>0</v>
      </c>
      <c r="AS177" s="96">
        <f t="shared" si="55"/>
        <v>0</v>
      </c>
      <c r="AT177" s="96">
        <f t="shared" si="56"/>
        <v>0</v>
      </c>
      <c r="AU177" s="96">
        <v>0</v>
      </c>
      <c r="AV177" s="96"/>
      <c r="AW177" s="96"/>
      <c r="AX177" s="96"/>
      <c r="AY177" s="96">
        <f t="shared" si="57"/>
        <v>0</v>
      </c>
      <c r="AZ177" s="96">
        <f t="shared" si="58"/>
        <v>0</v>
      </c>
      <c r="BA177" s="96">
        <f t="shared" si="59"/>
        <v>0</v>
      </c>
      <c r="BB177" s="96">
        <f t="shared" si="60"/>
        <v>0</v>
      </c>
      <c r="BC177" s="10"/>
    </row>
    <row r="178" spans="1:55" ht="15" customHeight="1">
      <c r="A178" s="85"/>
      <c r="B178" s="171"/>
      <c r="C178" s="85"/>
      <c r="D178" s="171"/>
      <c r="E178" s="85"/>
      <c r="F178" s="171"/>
      <c r="G178" s="85"/>
      <c r="H178" s="171"/>
      <c r="I178" s="85"/>
      <c r="J178" s="171"/>
      <c r="K178" s="85"/>
      <c r="L178" s="171"/>
      <c r="M178" s="85"/>
      <c r="N178" s="171"/>
      <c r="O178" s="85"/>
      <c r="P178" s="188">
        <f t="shared" si="44"/>
        <v>0</v>
      </c>
      <c r="Q178" s="86">
        <f t="shared" si="45"/>
        <v>0</v>
      </c>
      <c r="R178" s="85"/>
      <c r="S178" s="171"/>
      <c r="T178" s="85"/>
      <c r="U178" s="171"/>
      <c r="V178" s="85"/>
      <c r="W178" s="171"/>
      <c r="X178" s="85"/>
      <c r="Y178" s="171"/>
      <c r="Z178" s="85"/>
      <c r="AA178" s="171"/>
      <c r="AB178" s="85"/>
      <c r="AC178" s="171"/>
      <c r="AD178" s="85"/>
      <c r="AE178" s="171"/>
      <c r="AF178" s="85"/>
      <c r="AG178" s="9">
        <f t="shared" si="41"/>
        <v>0</v>
      </c>
      <c r="AH178" s="9">
        <f t="shared" si="42"/>
        <v>0</v>
      </c>
      <c r="AI178" s="325"/>
      <c r="AJ178" s="96">
        <f t="shared" si="46"/>
        <v>0</v>
      </c>
      <c r="AK178" s="96">
        <f t="shared" si="47"/>
        <v>0</v>
      </c>
      <c r="AL178" s="96">
        <f t="shared" si="48"/>
        <v>0</v>
      </c>
      <c r="AM178" s="96">
        <f t="shared" si="49"/>
        <v>0</v>
      </c>
      <c r="AN178" s="96">
        <f t="shared" si="50"/>
        <v>0</v>
      </c>
      <c r="AO178" s="96">
        <f t="shared" si="51"/>
        <v>0</v>
      </c>
      <c r="AP178" s="96">
        <f t="shared" si="52"/>
        <v>0</v>
      </c>
      <c r="AQ178" s="96">
        <f t="shared" si="53"/>
        <v>0</v>
      </c>
      <c r="AR178" s="96">
        <f t="shared" si="54"/>
        <v>0</v>
      </c>
      <c r="AS178" s="96">
        <f t="shared" si="55"/>
        <v>0</v>
      </c>
      <c r="AT178" s="96">
        <f t="shared" si="56"/>
        <v>0</v>
      </c>
      <c r="AU178" s="96">
        <v>0</v>
      </c>
      <c r="AV178" s="96"/>
      <c r="AW178" s="96"/>
      <c r="AX178" s="96"/>
      <c r="AY178" s="96">
        <f t="shared" si="57"/>
        <v>0</v>
      </c>
      <c r="AZ178" s="96">
        <f t="shared" si="58"/>
        <v>0</v>
      </c>
      <c r="BA178" s="96">
        <f t="shared" si="59"/>
        <v>0</v>
      </c>
      <c r="BB178" s="96">
        <f t="shared" si="60"/>
        <v>0</v>
      </c>
      <c r="BC178" s="10"/>
    </row>
    <row r="179" spans="1:55" ht="15" customHeight="1">
      <c r="A179" s="85"/>
      <c r="B179" s="171"/>
      <c r="C179" s="85"/>
      <c r="D179" s="171"/>
      <c r="E179" s="85"/>
      <c r="F179" s="171"/>
      <c r="G179" s="85"/>
      <c r="H179" s="171"/>
      <c r="I179" s="85"/>
      <c r="J179" s="171"/>
      <c r="K179" s="85"/>
      <c r="L179" s="171"/>
      <c r="M179" s="85"/>
      <c r="N179" s="171"/>
      <c r="O179" s="85"/>
      <c r="P179" s="188">
        <f t="shared" si="44"/>
        <v>0</v>
      </c>
      <c r="Q179" s="86">
        <f t="shared" si="45"/>
        <v>0</v>
      </c>
      <c r="R179" s="85"/>
      <c r="S179" s="171"/>
      <c r="T179" s="85"/>
      <c r="U179" s="171"/>
      <c r="V179" s="85"/>
      <c r="W179" s="171"/>
      <c r="X179" s="85"/>
      <c r="Y179" s="171"/>
      <c r="Z179" s="85"/>
      <c r="AA179" s="171"/>
      <c r="AB179" s="85"/>
      <c r="AC179" s="171"/>
      <c r="AD179" s="85"/>
      <c r="AE179" s="171"/>
      <c r="AF179" s="85"/>
      <c r="AG179" s="9">
        <f t="shared" si="41"/>
        <v>0</v>
      </c>
      <c r="AH179" s="9">
        <f t="shared" si="42"/>
        <v>0</v>
      </c>
      <c r="AI179" s="325"/>
      <c r="AJ179" s="96">
        <f t="shared" si="46"/>
        <v>0</v>
      </c>
      <c r="AK179" s="96">
        <f t="shared" si="47"/>
        <v>0</v>
      </c>
      <c r="AL179" s="96">
        <f t="shared" si="48"/>
        <v>0</v>
      </c>
      <c r="AM179" s="96">
        <f t="shared" si="49"/>
        <v>0</v>
      </c>
      <c r="AN179" s="96">
        <f t="shared" si="50"/>
        <v>0</v>
      </c>
      <c r="AO179" s="96">
        <f t="shared" si="51"/>
        <v>0</v>
      </c>
      <c r="AP179" s="96">
        <f t="shared" si="52"/>
        <v>0</v>
      </c>
      <c r="AQ179" s="96">
        <f t="shared" si="53"/>
        <v>0</v>
      </c>
      <c r="AR179" s="96">
        <f t="shared" si="54"/>
        <v>0</v>
      </c>
      <c r="AS179" s="96">
        <f t="shared" si="55"/>
        <v>0</v>
      </c>
      <c r="AT179" s="96">
        <f t="shared" si="56"/>
        <v>0</v>
      </c>
      <c r="AU179" s="96">
        <v>0</v>
      </c>
      <c r="AV179" s="96"/>
      <c r="AW179" s="96"/>
      <c r="AX179" s="96"/>
      <c r="AY179" s="96">
        <f t="shared" si="57"/>
        <v>0</v>
      </c>
      <c r="AZ179" s="96">
        <f t="shared" si="58"/>
        <v>0</v>
      </c>
      <c r="BA179" s="96">
        <f t="shared" si="59"/>
        <v>0</v>
      </c>
      <c r="BB179" s="96">
        <f t="shared" si="60"/>
        <v>0</v>
      </c>
      <c r="BC179" s="10"/>
    </row>
    <row r="180" spans="1:55" ht="15" customHeight="1">
      <c r="A180" s="85"/>
      <c r="B180" s="171"/>
      <c r="C180" s="85"/>
      <c r="D180" s="171"/>
      <c r="E180" s="85"/>
      <c r="F180" s="171"/>
      <c r="G180" s="85"/>
      <c r="H180" s="171"/>
      <c r="I180" s="85"/>
      <c r="J180" s="171"/>
      <c r="K180" s="85"/>
      <c r="L180" s="171"/>
      <c r="M180" s="85"/>
      <c r="N180" s="171"/>
      <c r="O180" s="85"/>
      <c r="P180" s="188">
        <f t="shared" si="44"/>
        <v>0</v>
      </c>
      <c r="Q180" s="86">
        <f t="shared" si="45"/>
        <v>0</v>
      </c>
      <c r="R180" s="85"/>
      <c r="S180" s="171"/>
      <c r="T180" s="85"/>
      <c r="U180" s="171"/>
      <c r="V180" s="85"/>
      <c r="W180" s="171"/>
      <c r="X180" s="85"/>
      <c r="Y180" s="171"/>
      <c r="Z180" s="85"/>
      <c r="AA180" s="171"/>
      <c r="AB180" s="85"/>
      <c r="AC180" s="171"/>
      <c r="AD180" s="85"/>
      <c r="AE180" s="171"/>
      <c r="AF180" s="85"/>
      <c r="AG180" s="9">
        <f t="shared" si="41"/>
        <v>0</v>
      </c>
      <c r="AH180" s="9">
        <f t="shared" si="42"/>
        <v>0</v>
      </c>
      <c r="AI180" s="325"/>
      <c r="AJ180" s="96">
        <f t="shared" si="46"/>
        <v>0</v>
      </c>
      <c r="AK180" s="96">
        <f t="shared" si="47"/>
        <v>0</v>
      </c>
      <c r="AL180" s="96">
        <f t="shared" si="48"/>
        <v>0</v>
      </c>
      <c r="AM180" s="96">
        <f t="shared" si="49"/>
        <v>0</v>
      </c>
      <c r="AN180" s="96">
        <f t="shared" si="50"/>
        <v>0</v>
      </c>
      <c r="AO180" s="96">
        <f t="shared" si="51"/>
        <v>0</v>
      </c>
      <c r="AP180" s="96">
        <f t="shared" si="52"/>
        <v>0</v>
      </c>
      <c r="AQ180" s="96">
        <f t="shared" si="53"/>
        <v>0</v>
      </c>
      <c r="AR180" s="96">
        <f t="shared" si="54"/>
        <v>0</v>
      </c>
      <c r="AS180" s="96">
        <f t="shared" si="55"/>
        <v>0</v>
      </c>
      <c r="AT180" s="96">
        <f t="shared" si="56"/>
        <v>0</v>
      </c>
      <c r="AU180" s="96">
        <v>0</v>
      </c>
      <c r="AV180" s="96"/>
      <c r="AW180" s="96"/>
      <c r="AX180" s="96"/>
      <c r="AY180" s="96">
        <f t="shared" si="57"/>
        <v>0</v>
      </c>
      <c r="AZ180" s="96">
        <f t="shared" si="58"/>
        <v>0</v>
      </c>
      <c r="BA180" s="96">
        <f t="shared" si="59"/>
        <v>0</v>
      </c>
      <c r="BB180" s="96">
        <f t="shared" si="60"/>
        <v>0</v>
      </c>
      <c r="BC180" s="10"/>
    </row>
    <row r="181" spans="1:55" ht="15" customHeight="1">
      <c r="A181" s="85"/>
      <c r="B181" s="171"/>
      <c r="C181" s="85"/>
      <c r="D181" s="171"/>
      <c r="E181" s="85"/>
      <c r="F181" s="171"/>
      <c r="G181" s="85"/>
      <c r="H181" s="171"/>
      <c r="I181" s="85"/>
      <c r="J181" s="171"/>
      <c r="K181" s="85"/>
      <c r="L181" s="171"/>
      <c r="M181" s="85"/>
      <c r="N181" s="171"/>
      <c r="O181" s="85"/>
      <c r="P181" s="188">
        <f t="shared" si="44"/>
        <v>0</v>
      </c>
      <c r="Q181" s="86">
        <f t="shared" si="45"/>
        <v>0</v>
      </c>
      <c r="R181" s="85"/>
      <c r="S181" s="171"/>
      <c r="T181" s="85"/>
      <c r="U181" s="171"/>
      <c r="V181" s="85"/>
      <c r="W181" s="171"/>
      <c r="X181" s="85"/>
      <c r="Y181" s="171"/>
      <c r="Z181" s="85"/>
      <c r="AA181" s="171"/>
      <c r="AB181" s="85"/>
      <c r="AC181" s="171"/>
      <c r="AD181" s="85"/>
      <c r="AE181" s="171"/>
      <c r="AF181" s="85"/>
      <c r="AG181" s="9">
        <f t="shared" si="41"/>
        <v>0</v>
      </c>
      <c r="AH181" s="9">
        <f t="shared" si="42"/>
        <v>0</v>
      </c>
      <c r="AI181" s="325"/>
      <c r="AJ181" s="96">
        <f t="shared" si="46"/>
        <v>0</v>
      </c>
      <c r="AK181" s="96">
        <f t="shared" si="47"/>
        <v>0</v>
      </c>
      <c r="AL181" s="96">
        <f t="shared" si="48"/>
        <v>0</v>
      </c>
      <c r="AM181" s="96">
        <f t="shared" si="49"/>
        <v>0</v>
      </c>
      <c r="AN181" s="96">
        <f t="shared" si="50"/>
        <v>0</v>
      </c>
      <c r="AO181" s="96">
        <f t="shared" si="51"/>
        <v>0</v>
      </c>
      <c r="AP181" s="96">
        <f t="shared" si="52"/>
        <v>0</v>
      </c>
      <c r="AQ181" s="96">
        <f t="shared" si="53"/>
        <v>0</v>
      </c>
      <c r="AR181" s="96">
        <f t="shared" si="54"/>
        <v>0</v>
      </c>
      <c r="AS181" s="96">
        <f t="shared" si="55"/>
        <v>0</v>
      </c>
      <c r="AT181" s="96">
        <f t="shared" si="56"/>
        <v>0</v>
      </c>
      <c r="AU181" s="96">
        <v>0</v>
      </c>
      <c r="AV181" s="96"/>
      <c r="AW181" s="96"/>
      <c r="AX181" s="96"/>
      <c r="AY181" s="96">
        <f t="shared" si="57"/>
        <v>0</v>
      </c>
      <c r="AZ181" s="96">
        <f t="shared" si="58"/>
        <v>0</v>
      </c>
      <c r="BA181" s="96">
        <f t="shared" si="59"/>
        <v>0</v>
      </c>
      <c r="BB181" s="96">
        <f t="shared" si="60"/>
        <v>0</v>
      </c>
      <c r="BC181" s="10"/>
    </row>
    <row r="182" spans="1:55" ht="15" customHeight="1">
      <c r="A182" s="85"/>
      <c r="B182" s="171"/>
      <c r="C182" s="85"/>
      <c r="D182" s="171"/>
      <c r="E182" s="85"/>
      <c r="F182" s="171"/>
      <c r="G182" s="85"/>
      <c r="H182" s="171"/>
      <c r="I182" s="85"/>
      <c r="J182" s="171"/>
      <c r="K182" s="85"/>
      <c r="L182" s="171"/>
      <c r="M182" s="85"/>
      <c r="N182" s="171"/>
      <c r="O182" s="85"/>
      <c r="P182" s="188">
        <f t="shared" si="44"/>
        <v>0</v>
      </c>
      <c r="Q182" s="86">
        <f t="shared" si="45"/>
        <v>0</v>
      </c>
      <c r="R182" s="85"/>
      <c r="S182" s="171"/>
      <c r="T182" s="85"/>
      <c r="U182" s="171"/>
      <c r="V182" s="85"/>
      <c r="W182" s="171"/>
      <c r="X182" s="85"/>
      <c r="Y182" s="171"/>
      <c r="Z182" s="85"/>
      <c r="AA182" s="171"/>
      <c r="AB182" s="85"/>
      <c r="AC182" s="171"/>
      <c r="AD182" s="85"/>
      <c r="AE182" s="171"/>
      <c r="AF182" s="85"/>
      <c r="AG182" s="9">
        <f t="shared" si="41"/>
        <v>0</v>
      </c>
      <c r="AH182" s="9">
        <f t="shared" si="42"/>
        <v>0</v>
      </c>
      <c r="AI182" s="325"/>
      <c r="AJ182" s="96">
        <f t="shared" si="46"/>
        <v>0</v>
      </c>
      <c r="AK182" s="96">
        <f t="shared" si="47"/>
        <v>0</v>
      </c>
      <c r="AL182" s="96">
        <f t="shared" si="48"/>
        <v>0</v>
      </c>
      <c r="AM182" s="96">
        <f t="shared" si="49"/>
        <v>0</v>
      </c>
      <c r="AN182" s="96">
        <f t="shared" si="50"/>
        <v>0</v>
      </c>
      <c r="AO182" s="96">
        <f t="shared" si="51"/>
        <v>0</v>
      </c>
      <c r="AP182" s="96">
        <f t="shared" si="52"/>
        <v>0</v>
      </c>
      <c r="AQ182" s="96">
        <f t="shared" si="53"/>
        <v>0</v>
      </c>
      <c r="AR182" s="96">
        <f t="shared" si="54"/>
        <v>0</v>
      </c>
      <c r="AS182" s="96">
        <f t="shared" si="55"/>
        <v>0</v>
      </c>
      <c r="AT182" s="96">
        <f t="shared" si="56"/>
        <v>0</v>
      </c>
      <c r="AU182" s="96">
        <v>0</v>
      </c>
      <c r="AV182" s="96"/>
      <c r="AW182" s="96"/>
      <c r="AX182" s="96"/>
      <c r="AY182" s="96">
        <f t="shared" si="57"/>
        <v>0</v>
      </c>
      <c r="AZ182" s="96">
        <f t="shared" si="58"/>
        <v>0</v>
      </c>
      <c r="BA182" s="96">
        <f t="shared" si="59"/>
        <v>0</v>
      </c>
      <c r="BB182" s="96">
        <f t="shared" si="60"/>
        <v>0</v>
      </c>
      <c r="BC182" s="10"/>
    </row>
    <row r="183" spans="1:55" ht="15" customHeight="1">
      <c r="A183" s="85"/>
      <c r="B183" s="171"/>
      <c r="C183" s="85"/>
      <c r="D183" s="171"/>
      <c r="E183" s="85"/>
      <c r="F183" s="171"/>
      <c r="G183" s="85"/>
      <c r="H183" s="171"/>
      <c r="I183" s="85"/>
      <c r="J183" s="171"/>
      <c r="K183" s="85"/>
      <c r="L183" s="171"/>
      <c r="M183" s="85"/>
      <c r="N183" s="171"/>
      <c r="O183" s="85"/>
      <c r="P183" s="154">
        <f t="shared" si="44"/>
        <v>0</v>
      </c>
      <c r="Q183" s="154">
        <f t="shared" si="45"/>
        <v>0</v>
      </c>
      <c r="R183" s="85"/>
      <c r="S183" s="171"/>
      <c r="T183" s="85"/>
      <c r="U183" s="171"/>
      <c r="V183" s="85"/>
      <c r="W183" s="171"/>
      <c r="X183" s="85"/>
      <c r="Y183" s="171"/>
      <c r="Z183" s="85"/>
      <c r="AA183" s="171"/>
      <c r="AB183" s="85"/>
      <c r="AC183" s="171"/>
      <c r="AD183" s="85"/>
      <c r="AE183" s="171"/>
      <c r="AF183" s="85"/>
      <c r="AG183" s="9">
        <f t="shared" si="41"/>
        <v>0</v>
      </c>
      <c r="AH183" s="9">
        <f t="shared" si="42"/>
        <v>0</v>
      </c>
      <c r="AI183" s="325"/>
      <c r="AJ183" s="96">
        <f t="shared" si="46"/>
        <v>0</v>
      </c>
      <c r="AK183" s="96">
        <f t="shared" si="47"/>
        <v>0</v>
      </c>
      <c r="AL183" s="96">
        <f t="shared" si="48"/>
        <v>0</v>
      </c>
      <c r="AM183" s="96">
        <f t="shared" si="49"/>
        <v>0</v>
      </c>
      <c r="AN183" s="96">
        <f t="shared" si="50"/>
        <v>0</v>
      </c>
      <c r="AO183" s="96">
        <f t="shared" si="51"/>
        <v>0</v>
      </c>
      <c r="AP183" s="96">
        <f t="shared" si="52"/>
        <v>0</v>
      </c>
      <c r="AQ183" s="96">
        <f t="shared" si="53"/>
        <v>0</v>
      </c>
      <c r="AR183" s="96">
        <f t="shared" si="54"/>
        <v>0</v>
      </c>
      <c r="AS183" s="96">
        <f t="shared" si="55"/>
        <v>0</v>
      </c>
      <c r="AT183" s="96">
        <f t="shared" si="56"/>
        <v>0</v>
      </c>
      <c r="AU183" s="96">
        <v>0</v>
      </c>
      <c r="AV183" s="96"/>
      <c r="AW183" s="96"/>
      <c r="AX183" s="96"/>
      <c r="AY183" s="96">
        <f t="shared" si="57"/>
        <v>0</v>
      </c>
      <c r="AZ183" s="96">
        <f t="shared" si="58"/>
        <v>0</v>
      </c>
      <c r="BA183" s="96">
        <f t="shared" si="59"/>
        <v>0</v>
      </c>
      <c r="BB183" s="96">
        <f t="shared" si="60"/>
        <v>0</v>
      </c>
      <c r="BC183" s="10"/>
    </row>
    <row r="184" spans="1:55" ht="15" customHeight="1">
      <c r="A184" s="85"/>
      <c r="B184" s="171"/>
      <c r="C184" s="85"/>
      <c r="D184" s="171"/>
      <c r="E184" s="85"/>
      <c r="F184" s="171"/>
      <c r="G184" s="85"/>
      <c r="H184" s="171"/>
      <c r="I184" s="85"/>
      <c r="J184" s="171"/>
      <c r="K184" s="85"/>
      <c r="L184" s="171"/>
      <c r="M184" s="85"/>
      <c r="N184" s="171"/>
      <c r="O184" s="85"/>
      <c r="P184" s="154">
        <f t="shared" si="44"/>
        <v>0</v>
      </c>
      <c r="Q184" s="154">
        <f t="shared" si="45"/>
        <v>0</v>
      </c>
      <c r="R184" s="85"/>
      <c r="S184" s="171"/>
      <c r="T184" s="85"/>
      <c r="U184" s="171"/>
      <c r="V184" s="85"/>
      <c r="W184" s="171"/>
      <c r="X184" s="85"/>
      <c r="Y184" s="171"/>
      <c r="Z184" s="85"/>
      <c r="AA184" s="171"/>
      <c r="AB184" s="85"/>
      <c r="AC184" s="171"/>
      <c r="AD184" s="85"/>
      <c r="AE184" s="171"/>
      <c r="AF184" s="85"/>
      <c r="AG184" s="9">
        <f t="shared" si="41"/>
        <v>0</v>
      </c>
      <c r="AH184" s="9">
        <f t="shared" si="42"/>
        <v>0</v>
      </c>
      <c r="AI184" s="325"/>
      <c r="AJ184" s="96">
        <f t="shared" si="46"/>
        <v>0</v>
      </c>
      <c r="AK184" s="96">
        <f t="shared" si="47"/>
        <v>0</v>
      </c>
      <c r="AL184" s="96">
        <f t="shared" si="48"/>
        <v>0</v>
      </c>
      <c r="AM184" s="96">
        <f t="shared" si="49"/>
        <v>0</v>
      </c>
      <c r="AN184" s="96">
        <f t="shared" si="50"/>
        <v>0</v>
      </c>
      <c r="AO184" s="96">
        <f t="shared" si="51"/>
        <v>0</v>
      </c>
      <c r="AP184" s="96">
        <f t="shared" si="52"/>
        <v>0</v>
      </c>
      <c r="AQ184" s="96">
        <f t="shared" si="53"/>
        <v>0</v>
      </c>
      <c r="AR184" s="96">
        <f t="shared" si="54"/>
        <v>0</v>
      </c>
      <c r="AS184" s="96">
        <f t="shared" si="55"/>
        <v>0</v>
      </c>
      <c r="AT184" s="96">
        <f t="shared" si="56"/>
        <v>0</v>
      </c>
      <c r="AU184" s="96">
        <v>0</v>
      </c>
      <c r="AV184" s="96"/>
      <c r="AW184" s="96"/>
      <c r="AX184" s="96"/>
      <c r="AY184" s="96">
        <f t="shared" si="57"/>
        <v>0</v>
      </c>
      <c r="AZ184" s="96">
        <f t="shared" si="58"/>
        <v>0</v>
      </c>
      <c r="BA184" s="96">
        <f t="shared" si="59"/>
        <v>0</v>
      </c>
      <c r="BB184" s="96">
        <f t="shared" si="60"/>
        <v>0</v>
      </c>
      <c r="BC184" s="10"/>
    </row>
    <row r="185" spans="1:55" ht="15" customHeight="1">
      <c r="A185" s="85"/>
      <c r="B185" s="171"/>
      <c r="C185" s="85"/>
      <c r="D185" s="171"/>
      <c r="E185" s="85"/>
      <c r="F185" s="171"/>
      <c r="G185" s="85"/>
      <c r="H185" s="171"/>
      <c r="I185" s="85"/>
      <c r="J185" s="171"/>
      <c r="K185" s="85"/>
      <c r="L185" s="171"/>
      <c r="M185" s="85"/>
      <c r="N185" s="171"/>
      <c r="O185" s="85"/>
      <c r="P185" s="188">
        <f t="shared" si="44"/>
        <v>0</v>
      </c>
      <c r="Q185" s="86">
        <f t="shared" si="45"/>
        <v>0</v>
      </c>
      <c r="R185" s="85"/>
      <c r="S185" s="171"/>
      <c r="T185" s="85"/>
      <c r="U185" s="171"/>
      <c r="V185" s="85"/>
      <c r="W185" s="171"/>
      <c r="X185" s="85"/>
      <c r="Y185" s="171"/>
      <c r="Z185" s="85"/>
      <c r="AA185" s="171"/>
      <c r="AB185" s="85"/>
      <c r="AC185" s="171"/>
      <c r="AD185" s="85"/>
      <c r="AE185" s="171"/>
      <c r="AF185" s="85"/>
      <c r="AG185" s="9">
        <f t="shared" si="41"/>
        <v>0</v>
      </c>
      <c r="AH185" s="9">
        <f t="shared" si="42"/>
        <v>0</v>
      </c>
      <c r="AI185" s="325"/>
      <c r="AJ185" s="96">
        <f aca="true" t="shared" si="61" ref="AJ185:AQ185">+AF185+AH185+AI185</f>
        <v>0</v>
      </c>
      <c r="AK185" s="96">
        <f t="shared" si="61"/>
        <v>0</v>
      </c>
      <c r="AL185" s="96">
        <f t="shared" si="61"/>
        <v>0</v>
      </c>
      <c r="AM185" s="96">
        <f t="shared" si="61"/>
        <v>0</v>
      </c>
      <c r="AN185" s="96">
        <f t="shared" si="61"/>
        <v>0</v>
      </c>
      <c r="AO185" s="96">
        <f t="shared" si="61"/>
        <v>0</v>
      </c>
      <c r="AP185" s="96">
        <f t="shared" si="61"/>
        <v>0</v>
      </c>
      <c r="AQ185" s="96">
        <f t="shared" si="61"/>
        <v>0</v>
      </c>
      <c r="AR185" s="96">
        <f t="shared" si="54"/>
        <v>0</v>
      </c>
      <c r="AS185" s="96">
        <f t="shared" si="55"/>
        <v>0</v>
      </c>
      <c r="AT185" s="96">
        <f t="shared" si="56"/>
        <v>0</v>
      </c>
      <c r="AU185" s="96">
        <f>+AQ185+AR185+AS185</f>
        <v>0</v>
      </c>
      <c r="AV185" s="96">
        <f>+AT185+AS185+AU185</f>
        <v>0</v>
      </c>
      <c r="AW185" s="96">
        <f>+AR185+AU185+AV185</f>
        <v>0</v>
      </c>
      <c r="AX185" s="96">
        <f>+AS185+AV185+AW185</f>
        <v>0</v>
      </c>
      <c r="AY185" s="96">
        <f t="shared" si="57"/>
        <v>0</v>
      </c>
      <c r="AZ185" s="96">
        <f t="shared" si="58"/>
        <v>0</v>
      </c>
      <c r="BA185" s="96">
        <f t="shared" si="59"/>
        <v>0</v>
      </c>
      <c r="BB185" s="96">
        <f t="shared" si="60"/>
        <v>0</v>
      </c>
      <c r="BC185" s="10"/>
    </row>
    <row r="186" spans="1:55" ht="13.5" customHeight="1">
      <c r="A186" s="164"/>
      <c r="B186" s="286"/>
      <c r="C186" s="164"/>
      <c r="D186" s="286"/>
      <c r="E186" s="164"/>
      <c r="F186" s="286"/>
      <c r="G186" s="164"/>
      <c r="H186" s="286"/>
      <c r="I186" s="164"/>
      <c r="J186" s="286"/>
      <c r="K186" s="164"/>
      <c r="L186" s="286"/>
      <c r="M186" s="164"/>
      <c r="N186" s="286"/>
      <c r="O186" s="164"/>
      <c r="P186" s="155">
        <f t="shared" si="44"/>
        <v>0</v>
      </c>
      <c r="Q186" s="155">
        <f t="shared" si="45"/>
        <v>0</v>
      </c>
      <c r="R186" s="164"/>
      <c r="S186" s="286"/>
      <c r="T186" s="164"/>
      <c r="U186" s="286"/>
      <c r="V186" s="164"/>
      <c r="W186" s="286"/>
      <c r="X186" s="164"/>
      <c r="Y186" s="286"/>
      <c r="Z186" s="164"/>
      <c r="AA186" s="286"/>
      <c r="AB186" s="164"/>
      <c r="AC186" s="286"/>
      <c r="AD186" s="164"/>
      <c r="AE186" s="286"/>
      <c r="AF186" s="164"/>
      <c r="AG186" s="187">
        <f>S186+U186+W186+Y186+AA186+AC186+AE186</f>
        <v>0</v>
      </c>
      <c r="AH186" s="187">
        <f>T186+V186+X186+Z186+AB186+AD186+AF186</f>
        <v>0</v>
      </c>
      <c r="AI186" s="327"/>
      <c r="AJ186" s="164">
        <v>0</v>
      </c>
      <c r="AK186" s="164">
        <v>0</v>
      </c>
      <c r="AL186" s="164">
        <v>0</v>
      </c>
      <c r="AM186" s="164">
        <v>0</v>
      </c>
      <c r="AN186" s="164">
        <v>0</v>
      </c>
      <c r="AO186" s="164">
        <v>0</v>
      </c>
      <c r="AP186" s="164">
        <v>0</v>
      </c>
      <c r="AQ186" s="164">
        <v>0</v>
      </c>
      <c r="AR186" s="164">
        <v>0</v>
      </c>
      <c r="AS186" s="164">
        <v>0</v>
      </c>
      <c r="AT186" s="164">
        <v>0</v>
      </c>
      <c r="AU186" s="199">
        <v>0</v>
      </c>
      <c r="AV186" s="199">
        <v>0</v>
      </c>
      <c r="AW186" s="199">
        <v>0</v>
      </c>
      <c r="AX186" s="199">
        <v>0</v>
      </c>
      <c r="AY186" s="199">
        <f t="shared" si="57"/>
        <v>0</v>
      </c>
      <c r="AZ186" s="164">
        <v>0</v>
      </c>
      <c r="BA186" s="164">
        <v>0</v>
      </c>
      <c r="BB186" s="40">
        <v>0</v>
      </c>
      <c r="BC186" s="40"/>
    </row>
    <row r="187" spans="1:54" ht="9.75" customHeight="1" hidden="1">
      <c r="A187" s="164"/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55"/>
      <c r="Q187" s="155"/>
      <c r="R187" s="164"/>
      <c r="S187" s="164"/>
      <c r="T187" s="164"/>
      <c r="U187" s="164"/>
      <c r="V187" s="164"/>
      <c r="W187" s="164"/>
      <c r="X187" s="164"/>
      <c r="Y187" s="164"/>
      <c r="Z187" s="164"/>
      <c r="AA187" s="164"/>
      <c r="AB187" s="164"/>
      <c r="AC187" s="164"/>
      <c r="AD187" s="164"/>
      <c r="AE187" s="164"/>
      <c r="AF187" s="164"/>
      <c r="AG187" s="164"/>
      <c r="AH187" s="164"/>
      <c r="AI187" s="327"/>
      <c r="AJ187" s="164"/>
      <c r="AK187" s="164"/>
      <c r="AL187" s="164"/>
      <c r="AM187" s="164"/>
      <c r="AN187" s="164"/>
      <c r="AO187" s="164"/>
      <c r="AP187" s="164"/>
      <c r="AQ187" s="164"/>
      <c r="AR187" s="164"/>
      <c r="AS187" s="164"/>
      <c r="AT187" s="164"/>
      <c r="AU187" s="199">
        <v>0</v>
      </c>
      <c r="AV187" s="199"/>
      <c r="AW187" s="199"/>
      <c r="AX187" s="199">
        <v>0</v>
      </c>
      <c r="AY187" s="199"/>
      <c r="AZ187" s="85">
        <f>+BA187+BB187</f>
        <v>0</v>
      </c>
      <c r="BA187" s="164"/>
      <c r="BB187" s="40"/>
    </row>
    <row r="188" spans="1:53" ht="12.75">
      <c r="A188" s="167"/>
      <c r="B188" s="167"/>
      <c r="C188" s="167"/>
      <c r="D188" s="167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88"/>
      <c r="Q188" s="188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60"/>
      <c r="AD188" s="160"/>
      <c r="AE188" s="160"/>
      <c r="AF188" s="160"/>
      <c r="AG188" s="160"/>
      <c r="AH188" s="160"/>
      <c r="AJ188" s="160"/>
      <c r="AK188" s="160"/>
      <c r="AL188" s="160"/>
      <c r="AM188" s="160"/>
      <c r="AN188" s="160"/>
      <c r="AO188" s="160"/>
      <c r="AP188" s="160"/>
      <c r="AQ188" s="160"/>
      <c r="AR188" s="160"/>
      <c r="AS188" s="160"/>
      <c r="AT188" s="160"/>
      <c r="AU188" s="195"/>
      <c r="AV188" s="195"/>
      <c r="AW188" s="195"/>
      <c r="AX188" s="195"/>
      <c r="AY188" s="195"/>
      <c r="AZ188" s="195"/>
      <c r="BA188" s="160"/>
    </row>
  </sheetData>
  <sheetProtection/>
  <mergeCells count="6">
    <mergeCell ref="AJ131:AQ131"/>
    <mergeCell ref="AJ162:AQ162"/>
    <mergeCell ref="AJ7:AQ7"/>
    <mergeCell ref="AJ39:AQ39"/>
    <mergeCell ref="AJ60:AQ60"/>
    <mergeCell ref="AJ97:AQ97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landscape" paperSize="9" scale="98" r:id="rId1"/>
  <rowBreaks count="5" manualBreakCount="5">
    <brk id="32" max="255" man="1"/>
    <brk id="53" max="255" man="1"/>
    <brk id="89" max="255" man="1"/>
    <brk id="123" max="255" man="1"/>
    <brk id="155" max="255" man="1"/>
  </rowBreaks>
  <colBreaks count="1" manualBreakCount="1">
    <brk id="3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/>
  <dimension ref="A1:AT234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25.57421875" style="113" customWidth="1"/>
    <col min="2" max="2" width="10.8515625" style="131" customWidth="1"/>
    <col min="3" max="3" width="8.57421875" style="131" customWidth="1"/>
    <col min="4" max="4" width="9.140625" style="131" customWidth="1"/>
    <col min="5" max="11" width="8.57421875" style="131" customWidth="1"/>
    <col min="12" max="12" width="10.8515625" style="131" customWidth="1"/>
    <col min="13" max="13" width="11.28125" style="131" customWidth="1"/>
    <col min="14" max="14" width="28.7109375" style="113" customWidth="1"/>
    <col min="15" max="15" width="8.8515625" style="131" customWidth="1"/>
    <col min="16" max="21" width="7.7109375" style="131" customWidth="1"/>
    <col min="22" max="22" width="7.57421875" style="131" customWidth="1"/>
    <col min="23" max="23" width="8.140625" style="131" customWidth="1"/>
    <col min="24" max="24" width="7.00390625" style="131" customWidth="1"/>
    <col min="25" max="25" width="9.7109375" style="131" customWidth="1"/>
    <col min="26" max="26" width="9.57421875" style="131" customWidth="1"/>
    <col min="27" max="27" width="27.8515625" style="113" customWidth="1"/>
    <col min="28" max="32" width="6.8515625" style="99" hidden="1" customWidth="1"/>
    <col min="33" max="33" width="7.140625" style="99" hidden="1" customWidth="1"/>
    <col min="34" max="34" width="8.28125" style="99" customWidth="1"/>
    <col min="35" max="35" width="7.57421875" style="99" customWidth="1"/>
    <col min="36" max="36" width="6.8515625" style="99" customWidth="1"/>
    <col min="37" max="37" width="7.421875" style="99" customWidth="1"/>
    <col min="38" max="39" width="6.57421875" style="99" customWidth="1"/>
    <col min="40" max="40" width="7.00390625" style="99" customWidth="1"/>
    <col min="41" max="41" width="7.421875" style="99" customWidth="1"/>
    <col min="42" max="42" width="5.8515625" style="99" customWidth="1"/>
    <col min="43" max="43" width="7.57421875" style="99" customWidth="1"/>
    <col min="44" max="44" width="6.28125" style="99" customWidth="1"/>
    <col min="45" max="46" width="7.57421875" style="99" customWidth="1"/>
    <col min="47" max="16384" width="11.421875" style="99" customWidth="1"/>
  </cols>
  <sheetData>
    <row r="1" spans="1:42" ht="12.75">
      <c r="A1" s="97" t="s">
        <v>183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97" t="s">
        <v>189</v>
      </c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97" t="s">
        <v>191</v>
      </c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</row>
    <row r="2" spans="1:42" ht="12.75">
      <c r="A2" s="97" t="s">
        <v>415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97" t="s">
        <v>415</v>
      </c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97" t="s">
        <v>427</v>
      </c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</row>
    <row r="3" spans="1:42" ht="12.75">
      <c r="A3" s="97" t="s">
        <v>401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97" t="s">
        <v>401</v>
      </c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97" t="s">
        <v>401</v>
      </c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</row>
    <row r="5" spans="1:44" ht="12.75">
      <c r="A5" s="100" t="s">
        <v>535</v>
      </c>
      <c r="J5" s="131" t="s">
        <v>186</v>
      </c>
      <c r="N5" s="100" t="s">
        <v>535</v>
      </c>
      <c r="W5" s="131" t="s">
        <v>186</v>
      </c>
      <c r="AA5" s="100" t="s">
        <v>535</v>
      </c>
      <c r="AR5" s="99" t="s">
        <v>186</v>
      </c>
    </row>
    <row r="7" spans="1:45" ht="17.25" customHeight="1">
      <c r="A7" s="101"/>
      <c r="B7" s="30" t="s">
        <v>260</v>
      </c>
      <c r="C7" s="84"/>
      <c r="D7" s="30" t="s">
        <v>261</v>
      </c>
      <c r="E7" s="84"/>
      <c r="F7" s="30" t="s">
        <v>262</v>
      </c>
      <c r="G7" s="84"/>
      <c r="H7" s="30" t="s">
        <v>263</v>
      </c>
      <c r="I7" s="84"/>
      <c r="J7" s="30" t="s">
        <v>264</v>
      </c>
      <c r="K7" s="84"/>
      <c r="L7" s="30" t="s">
        <v>127</v>
      </c>
      <c r="M7" s="84"/>
      <c r="N7" s="101"/>
      <c r="O7" s="30" t="s">
        <v>260</v>
      </c>
      <c r="P7" s="84"/>
      <c r="Q7" s="30" t="s">
        <v>261</v>
      </c>
      <c r="R7" s="84"/>
      <c r="S7" s="30" t="s">
        <v>262</v>
      </c>
      <c r="T7" s="84"/>
      <c r="U7" s="30" t="s">
        <v>263</v>
      </c>
      <c r="V7" s="84"/>
      <c r="W7" s="30" t="s">
        <v>264</v>
      </c>
      <c r="X7" s="84"/>
      <c r="Y7" s="30" t="s">
        <v>127</v>
      </c>
      <c r="Z7" s="84"/>
      <c r="AA7" s="296"/>
      <c r="AB7" s="531" t="s">
        <v>132</v>
      </c>
      <c r="AC7" s="531"/>
      <c r="AD7" s="531"/>
      <c r="AE7" s="531"/>
      <c r="AF7" s="531"/>
      <c r="AG7" s="532"/>
      <c r="AH7" s="256" t="s">
        <v>5</v>
      </c>
      <c r="AI7" s="294"/>
      <c r="AJ7" s="103"/>
      <c r="AK7" s="256" t="s">
        <v>534</v>
      </c>
      <c r="AL7" s="297"/>
      <c r="AM7" s="103"/>
      <c r="AN7" s="206"/>
      <c r="AO7" s="102"/>
      <c r="AP7" s="298" t="s">
        <v>385</v>
      </c>
      <c r="AQ7" s="256" t="s">
        <v>386</v>
      </c>
      <c r="AR7" s="294"/>
      <c r="AS7" s="299"/>
    </row>
    <row r="8" spans="1:45" ht="33" customHeight="1">
      <c r="A8" s="104" t="s">
        <v>416</v>
      </c>
      <c r="B8" s="31" t="s">
        <v>532</v>
      </c>
      <c r="C8" s="31" t="s">
        <v>265</v>
      </c>
      <c r="D8" s="31" t="s">
        <v>532</v>
      </c>
      <c r="E8" s="31" t="s">
        <v>265</v>
      </c>
      <c r="F8" s="31" t="s">
        <v>532</v>
      </c>
      <c r="G8" s="31" t="s">
        <v>265</v>
      </c>
      <c r="H8" s="31" t="s">
        <v>532</v>
      </c>
      <c r="I8" s="31" t="s">
        <v>265</v>
      </c>
      <c r="J8" s="31" t="s">
        <v>532</v>
      </c>
      <c r="K8" s="31" t="s">
        <v>265</v>
      </c>
      <c r="L8" s="31" t="s">
        <v>532</v>
      </c>
      <c r="M8" s="31" t="s">
        <v>265</v>
      </c>
      <c r="N8" s="104" t="s">
        <v>416</v>
      </c>
      <c r="O8" s="31" t="s">
        <v>532</v>
      </c>
      <c r="P8" s="31" t="s">
        <v>265</v>
      </c>
      <c r="Q8" s="31" t="s">
        <v>532</v>
      </c>
      <c r="R8" s="31" t="s">
        <v>265</v>
      </c>
      <c r="S8" s="31" t="s">
        <v>532</v>
      </c>
      <c r="T8" s="31" t="s">
        <v>265</v>
      </c>
      <c r="U8" s="31" t="s">
        <v>532</v>
      </c>
      <c r="V8" s="31" t="s">
        <v>265</v>
      </c>
      <c r="W8" s="31" t="s">
        <v>532</v>
      </c>
      <c r="X8" s="31" t="s">
        <v>265</v>
      </c>
      <c r="Y8" s="31" t="s">
        <v>532</v>
      </c>
      <c r="Z8" s="31" t="s">
        <v>265</v>
      </c>
      <c r="AA8" s="300" t="s">
        <v>416</v>
      </c>
      <c r="AB8" s="207" t="s">
        <v>387</v>
      </c>
      <c r="AC8" s="207" t="s">
        <v>388</v>
      </c>
      <c r="AD8" s="207" t="s">
        <v>389</v>
      </c>
      <c r="AE8" s="207" t="s">
        <v>390</v>
      </c>
      <c r="AF8" s="207" t="s">
        <v>391</v>
      </c>
      <c r="AG8" s="265" t="s">
        <v>259</v>
      </c>
      <c r="AH8" s="265" t="s">
        <v>392</v>
      </c>
      <c r="AI8" s="301" t="s">
        <v>393</v>
      </c>
      <c r="AJ8" s="301" t="s">
        <v>394</v>
      </c>
      <c r="AK8" s="302" t="s">
        <v>533</v>
      </c>
      <c r="AL8" s="212" t="s">
        <v>395</v>
      </c>
      <c r="AM8" s="212" t="s">
        <v>276</v>
      </c>
      <c r="AN8" s="212" t="s">
        <v>396</v>
      </c>
      <c r="AO8" s="303" t="s">
        <v>397</v>
      </c>
      <c r="AP8" s="304" t="s">
        <v>128</v>
      </c>
      <c r="AQ8" s="305" t="s">
        <v>143</v>
      </c>
      <c r="AR8" s="257" t="s">
        <v>138</v>
      </c>
      <c r="AS8" s="305" t="s">
        <v>144</v>
      </c>
    </row>
    <row r="9" spans="1:46" ht="12.75">
      <c r="A9" s="8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8"/>
      <c r="M9" s="138"/>
      <c r="N9" s="8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211"/>
      <c r="AA9" s="101"/>
      <c r="AB9" s="197"/>
      <c r="AC9" s="197"/>
      <c r="AD9" s="197"/>
      <c r="AE9" s="197"/>
      <c r="AF9" s="101"/>
      <c r="AG9" s="95"/>
      <c r="AH9" s="210"/>
      <c r="AI9" s="210"/>
      <c r="AJ9" s="95"/>
      <c r="AK9" s="95"/>
      <c r="AL9" s="95"/>
      <c r="AM9" s="95"/>
      <c r="AN9" s="197"/>
      <c r="AO9" s="95"/>
      <c r="AP9" s="105"/>
      <c r="AQ9" s="255"/>
      <c r="AR9" s="255"/>
      <c r="AS9" s="255"/>
      <c r="AT9" s="112"/>
    </row>
    <row r="10" spans="1:45" ht="12.75">
      <c r="A10" s="81" t="s">
        <v>267</v>
      </c>
      <c r="B10" s="133">
        <f>SUM(B12:B30)</f>
        <v>251521</v>
      </c>
      <c r="C10" s="133">
        <f aca="true" t="shared" si="0" ref="C10:M10">SUM(C12:C30)</f>
        <v>120916</v>
      </c>
      <c r="D10" s="133">
        <f t="shared" si="0"/>
        <v>279549</v>
      </c>
      <c r="E10" s="133">
        <f t="shared" si="0"/>
        <v>132273</v>
      </c>
      <c r="F10" s="133">
        <f t="shared" si="0"/>
        <v>210499</v>
      </c>
      <c r="G10" s="133">
        <f t="shared" si="0"/>
        <v>101451</v>
      </c>
      <c r="H10" s="133">
        <f t="shared" si="0"/>
        <v>144003</v>
      </c>
      <c r="I10" s="133">
        <f t="shared" si="0"/>
        <v>71061</v>
      </c>
      <c r="J10" s="133">
        <f t="shared" si="0"/>
        <v>139464</v>
      </c>
      <c r="K10" s="133">
        <f t="shared" si="0"/>
        <v>70198</v>
      </c>
      <c r="L10" s="133">
        <f t="shared" si="0"/>
        <v>1025036</v>
      </c>
      <c r="M10" s="133">
        <f t="shared" si="0"/>
        <v>495899</v>
      </c>
      <c r="N10" s="81" t="s">
        <v>267</v>
      </c>
      <c r="O10" s="133">
        <f>SUM(O12:O30)</f>
        <v>27747</v>
      </c>
      <c r="P10" s="133">
        <f aca="true" t="shared" si="1" ref="P10:Z10">SUM(P12:P30)</f>
        <v>12470</v>
      </c>
      <c r="Q10" s="133">
        <f t="shared" si="1"/>
        <v>51452</v>
      </c>
      <c r="R10" s="133">
        <f t="shared" si="1"/>
        <v>22586</v>
      </c>
      <c r="S10" s="133">
        <f t="shared" si="1"/>
        <v>50727</v>
      </c>
      <c r="T10" s="133">
        <f t="shared" si="1"/>
        <v>23296</v>
      </c>
      <c r="U10" s="133">
        <f t="shared" si="1"/>
        <v>13064</v>
      </c>
      <c r="V10" s="133">
        <f t="shared" si="1"/>
        <v>6175</v>
      </c>
      <c r="W10" s="133">
        <f t="shared" si="1"/>
        <v>26320</v>
      </c>
      <c r="X10" s="133">
        <f t="shared" si="1"/>
        <v>13570</v>
      </c>
      <c r="Y10" s="133">
        <f t="shared" si="1"/>
        <v>169310</v>
      </c>
      <c r="Z10" s="133">
        <f t="shared" si="1"/>
        <v>78097</v>
      </c>
      <c r="AA10" s="81" t="s">
        <v>267</v>
      </c>
      <c r="AB10" s="133">
        <f>SUM(AB15:AB30)</f>
        <v>0</v>
      </c>
      <c r="AC10" s="133">
        <f>SUM(AC15:AC30)</f>
        <v>0</v>
      </c>
      <c r="AD10" s="133">
        <f>SUM(AD15:AD30)</f>
        <v>0</v>
      </c>
      <c r="AE10" s="133">
        <f>SUM(AE15:AE30)</f>
        <v>0</v>
      </c>
      <c r="AF10" s="133">
        <f>SUM(AF15:AF30)</f>
        <v>0</v>
      </c>
      <c r="AG10" s="134">
        <f>SUM(AG15:AG31)</f>
        <v>0</v>
      </c>
      <c r="AH10" s="133">
        <f aca="true" t="shared" si="2" ref="AH10:AS10">SUM(AH12:AH30)</f>
        <v>21525</v>
      </c>
      <c r="AI10" s="133">
        <f t="shared" si="2"/>
        <v>19650</v>
      </c>
      <c r="AJ10" s="133">
        <f t="shared" si="2"/>
        <v>1875</v>
      </c>
      <c r="AK10" s="133">
        <f t="shared" si="2"/>
        <v>7328</v>
      </c>
      <c r="AL10" s="133">
        <f t="shared" si="2"/>
        <v>4288</v>
      </c>
      <c r="AM10" s="133">
        <f t="shared" si="2"/>
        <v>28</v>
      </c>
      <c r="AN10" s="133">
        <f t="shared" si="2"/>
        <v>363</v>
      </c>
      <c r="AO10" s="133">
        <f t="shared" si="2"/>
        <v>22609</v>
      </c>
      <c r="AP10" s="133">
        <f t="shared" si="2"/>
        <v>2084</v>
      </c>
      <c r="AQ10" s="133">
        <f t="shared" si="2"/>
        <v>6141</v>
      </c>
      <c r="AR10" s="133">
        <f t="shared" si="2"/>
        <v>5931</v>
      </c>
      <c r="AS10" s="133">
        <f t="shared" si="2"/>
        <v>210</v>
      </c>
    </row>
    <row r="11" spans="1:45" ht="10.5" customHeight="1">
      <c r="A11" s="82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82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82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</row>
    <row r="12" spans="1:45" ht="15" customHeight="1">
      <c r="A12" s="295" t="s">
        <v>91</v>
      </c>
      <c r="B12" s="135">
        <f>+'Niv1Pub  '!B12+'Niv1Privé '!B12</f>
        <v>12157</v>
      </c>
      <c r="C12" s="135">
        <f>+'Niv1Pub  '!C12+'Niv1Privé '!C12</f>
        <v>5827</v>
      </c>
      <c r="D12" s="135">
        <f>+'Niv1Pub  '!D12+'Niv1Privé '!D12</f>
        <v>12720</v>
      </c>
      <c r="E12" s="135">
        <f>+'Niv1Pub  '!E12+'Niv1Privé '!E12</f>
        <v>6072</v>
      </c>
      <c r="F12" s="135">
        <f>+'Niv1Pub  '!F12+'Niv1Privé '!F12</f>
        <v>9640</v>
      </c>
      <c r="G12" s="135">
        <f>+'Niv1Pub  '!G12+'Niv1Privé '!G12</f>
        <v>4466</v>
      </c>
      <c r="H12" s="135">
        <f>+'Niv1Pub  '!H12+'Niv1Privé '!H12</f>
        <v>6191</v>
      </c>
      <c r="I12" s="135">
        <f>+'Niv1Pub  '!I12+'Niv1Privé '!I12</f>
        <v>3048</v>
      </c>
      <c r="J12" s="135">
        <f>+'Niv1Pub  '!J12+'Niv1Privé '!J12</f>
        <v>5198</v>
      </c>
      <c r="K12" s="135">
        <f>+'Niv1Pub  '!K12+'Niv1Privé '!K12</f>
        <v>2605</v>
      </c>
      <c r="L12" s="139">
        <f aca="true" t="shared" si="3" ref="L12:M15">++B12+D12+F12+H12+J12</f>
        <v>45906</v>
      </c>
      <c r="M12" s="139">
        <f t="shared" si="3"/>
        <v>22018</v>
      </c>
      <c r="N12" s="82" t="s">
        <v>91</v>
      </c>
      <c r="O12" s="307">
        <f>+'Niv1Pub  '!O12+'Niv1Privé '!O12</f>
        <v>864</v>
      </c>
      <c r="P12" s="307">
        <f>+'Niv1Pub  '!P12+'Niv1Privé '!P12</f>
        <v>407</v>
      </c>
      <c r="Q12" s="307">
        <f>+'Niv1Pub  '!Q12+'Niv1Privé '!Q12</f>
        <v>2306</v>
      </c>
      <c r="R12" s="307">
        <f>+'Niv1Pub  '!R12+'Niv1Privé '!R12</f>
        <v>1017</v>
      </c>
      <c r="S12" s="307">
        <f>+'Niv1Pub  '!S12+'Niv1Privé '!S12</f>
        <v>2282</v>
      </c>
      <c r="T12" s="307">
        <f>+'Niv1Pub  '!T12+'Niv1Privé '!T12</f>
        <v>1001</v>
      </c>
      <c r="U12" s="307">
        <f>+'Niv1Pub  '!U12+'Niv1Privé '!U12</f>
        <v>564</v>
      </c>
      <c r="V12" s="307">
        <f>+'Niv1Pub  '!V12+'Niv1Privé '!V12</f>
        <v>273</v>
      </c>
      <c r="W12" s="307">
        <f>+'Niv1Pub  '!W12+'Niv1Privé '!W12</f>
        <v>1141</v>
      </c>
      <c r="X12" s="307">
        <f>+'Niv1Pub  '!X12+'Niv1Privé '!X12</f>
        <v>592</v>
      </c>
      <c r="Y12" s="133">
        <f aca="true" t="shared" si="4" ref="Y12:Z14">O12+Q12+S12+U12+W12</f>
        <v>7157</v>
      </c>
      <c r="Z12" s="133">
        <f t="shared" si="4"/>
        <v>3290</v>
      </c>
      <c r="AA12" s="309" t="s">
        <v>91</v>
      </c>
      <c r="AB12" s="306"/>
      <c r="AC12" s="306"/>
      <c r="AD12" s="306"/>
      <c r="AE12" s="306"/>
      <c r="AF12" s="306"/>
      <c r="AG12" s="135"/>
      <c r="AH12" s="307">
        <f>+'Niv1Pub  '!AJ12+'Niv1Privé '!AJ12</f>
        <v>849</v>
      </c>
      <c r="AI12" s="307">
        <f>+'Niv1Pub  '!AH12+'Niv1Privé '!AH12</f>
        <v>794</v>
      </c>
      <c r="AJ12" s="307">
        <f>+'Niv1Pub  '!AI12+'Niv1Privé '!AI12</f>
        <v>55</v>
      </c>
      <c r="AK12" s="307">
        <f>+'Niv1Pub  '!AK12+'Niv1Privé '!AK12</f>
        <v>296</v>
      </c>
      <c r="AL12" s="307">
        <f>+'Niv1Pub  '!AL12+'Niv1Privé '!AL12</f>
        <v>176</v>
      </c>
      <c r="AM12" s="307">
        <f>+'Niv1Pub  '!AM12+'Niv1Privé '!AM12</f>
        <v>0</v>
      </c>
      <c r="AN12" s="307">
        <f>+'Niv1Pub  '!AN12+'Niv1Privé '!AN12</f>
        <v>22</v>
      </c>
      <c r="AO12" s="307">
        <f>+'Niv1Pub  '!AO12+'Niv1Privé '!AO12</f>
        <v>844</v>
      </c>
      <c r="AP12" s="307">
        <f>+'Niv1Pub  '!AP12+'Niv1Privé '!AP12</f>
        <v>34</v>
      </c>
      <c r="AQ12" s="307">
        <f>+'Niv1Pub  '!AQ12+'Niv1Privé '!AQ12</f>
        <v>294</v>
      </c>
      <c r="AR12" s="307">
        <f>+'Niv1Pub  '!AR12+'Niv1Privé '!AR12</f>
        <v>279</v>
      </c>
      <c r="AS12" s="307">
        <f>+'Niv1Pub  '!AS12+'Niv1Privé '!AS12</f>
        <v>15</v>
      </c>
    </row>
    <row r="13" spans="1:45" ht="15" customHeight="1">
      <c r="A13" s="295" t="s">
        <v>89</v>
      </c>
      <c r="B13" s="135">
        <f>+'Niv1Pub  '!B13+'Niv1Privé '!B13</f>
        <v>12713</v>
      </c>
      <c r="C13" s="135">
        <f>+'Niv1Pub  '!C13+'Niv1Privé '!C13</f>
        <v>6085</v>
      </c>
      <c r="D13" s="135">
        <f>+'Niv1Pub  '!D13+'Niv1Privé '!D13</f>
        <v>14128</v>
      </c>
      <c r="E13" s="135">
        <f>+'Niv1Pub  '!E13+'Niv1Privé '!E13</f>
        <v>6568</v>
      </c>
      <c r="F13" s="135">
        <f>+'Niv1Pub  '!F13+'Niv1Privé '!F13</f>
        <v>12569</v>
      </c>
      <c r="G13" s="135">
        <f>+'Niv1Pub  '!G13+'Niv1Privé '!G13</f>
        <v>5987</v>
      </c>
      <c r="H13" s="135">
        <f>+'Niv1Pub  '!H13+'Niv1Privé '!H13</f>
        <v>9278</v>
      </c>
      <c r="I13" s="135">
        <f>+'Niv1Pub  '!I13+'Niv1Privé '!I13</f>
        <v>4587</v>
      </c>
      <c r="J13" s="135">
        <f>+'Niv1Pub  '!J13+'Niv1Privé '!J13</f>
        <v>9856</v>
      </c>
      <c r="K13" s="135">
        <f>+'Niv1Pub  '!K13+'Niv1Privé '!K13</f>
        <v>4954</v>
      </c>
      <c r="L13" s="139">
        <f t="shared" si="3"/>
        <v>58544</v>
      </c>
      <c r="M13" s="139">
        <f t="shared" si="3"/>
        <v>28181</v>
      </c>
      <c r="N13" s="82" t="s">
        <v>89</v>
      </c>
      <c r="O13" s="307">
        <f>+'Niv1Pub  '!O13+'Niv1Privé '!O13</f>
        <v>1065</v>
      </c>
      <c r="P13" s="307">
        <f>+'Niv1Pub  '!P13+'Niv1Privé '!P13</f>
        <v>481</v>
      </c>
      <c r="Q13" s="307">
        <f>+'Niv1Pub  '!Q13+'Niv1Privé '!Q13</f>
        <v>2674</v>
      </c>
      <c r="R13" s="307">
        <f>+'Niv1Pub  '!R13+'Niv1Privé '!R13</f>
        <v>1105</v>
      </c>
      <c r="S13" s="307">
        <f>+'Niv1Pub  '!S13+'Niv1Privé '!S13</f>
        <v>3090</v>
      </c>
      <c r="T13" s="307">
        <f>+'Niv1Pub  '!T13+'Niv1Privé '!T13</f>
        <v>1362</v>
      </c>
      <c r="U13" s="307">
        <f>+'Niv1Pub  '!U13+'Niv1Privé '!U13</f>
        <v>744</v>
      </c>
      <c r="V13" s="307">
        <f>+'Niv1Pub  '!V13+'Niv1Privé '!V13</f>
        <v>339</v>
      </c>
      <c r="W13" s="307">
        <f>+'Niv1Pub  '!W13+'Niv1Privé '!W13</f>
        <v>1912</v>
      </c>
      <c r="X13" s="307">
        <f>+'Niv1Pub  '!X13+'Niv1Privé '!X13</f>
        <v>1016</v>
      </c>
      <c r="Y13" s="133">
        <f t="shared" si="4"/>
        <v>9485</v>
      </c>
      <c r="Z13" s="133">
        <f t="shared" si="4"/>
        <v>4303</v>
      </c>
      <c r="AA13" s="309" t="s">
        <v>89</v>
      </c>
      <c r="AB13" s="306"/>
      <c r="AC13" s="306"/>
      <c r="AD13" s="306"/>
      <c r="AE13" s="306"/>
      <c r="AF13" s="306"/>
      <c r="AG13" s="135"/>
      <c r="AH13" s="307">
        <f>+'Niv1Pub  '!AJ13+'Niv1Privé '!AJ13</f>
        <v>1510</v>
      </c>
      <c r="AI13" s="307">
        <f>+'Niv1Pub  '!AH13+'Niv1Privé '!AH13</f>
        <v>1459</v>
      </c>
      <c r="AJ13" s="307">
        <f>+'Niv1Pub  '!AI13+'Niv1Privé '!AI13</f>
        <v>51</v>
      </c>
      <c r="AK13" s="307">
        <f>+'Niv1Pub  '!AK13+'Niv1Privé '!AK13</f>
        <v>522</v>
      </c>
      <c r="AL13" s="307">
        <f>+'Niv1Pub  '!AL13+'Niv1Privé '!AL13</f>
        <v>194</v>
      </c>
      <c r="AM13" s="307">
        <f>+'Niv1Pub  '!AM13+'Niv1Privé '!AM13</f>
        <v>0</v>
      </c>
      <c r="AN13" s="307">
        <f>+'Niv1Pub  '!AN13+'Niv1Privé '!AN13</f>
        <v>25</v>
      </c>
      <c r="AO13" s="307">
        <f>+'Niv1Pub  '!AO13+'Niv1Privé '!AO13</f>
        <v>1547</v>
      </c>
      <c r="AP13" s="307">
        <f>+'Niv1Pub  '!AP13+'Niv1Privé '!AP13</f>
        <v>179</v>
      </c>
      <c r="AQ13" s="307">
        <f>+'Niv1Pub  '!AQ13+'Niv1Privé '!AQ13</f>
        <v>407</v>
      </c>
      <c r="AR13" s="307">
        <f>+'Niv1Pub  '!AR13+'Niv1Privé '!AR13</f>
        <v>378</v>
      </c>
      <c r="AS13" s="307">
        <f>+'Niv1Pub  '!AS13+'Niv1Privé '!AS13</f>
        <v>29</v>
      </c>
    </row>
    <row r="14" spans="1:45" ht="15" customHeight="1">
      <c r="A14" s="295" t="s">
        <v>90</v>
      </c>
      <c r="B14" s="135">
        <f>+'Niv1Pub  '!B14+'Niv1Privé '!B14</f>
        <v>8714</v>
      </c>
      <c r="C14" s="135">
        <f>+'Niv1Pub  '!C14+'Niv1Privé '!C14</f>
        <v>4201</v>
      </c>
      <c r="D14" s="135">
        <f>+'Niv1Pub  '!D14+'Niv1Privé '!D14</f>
        <v>8529</v>
      </c>
      <c r="E14" s="135">
        <f>+'Niv1Pub  '!E14+'Niv1Privé '!E14</f>
        <v>3996</v>
      </c>
      <c r="F14" s="135">
        <f>+'Niv1Pub  '!F14+'Niv1Privé '!F14</f>
        <v>7960</v>
      </c>
      <c r="G14" s="135">
        <f>+'Niv1Pub  '!G14+'Niv1Privé '!G14</f>
        <v>3839</v>
      </c>
      <c r="H14" s="135">
        <f>+'Niv1Pub  '!H14+'Niv1Privé '!H14</f>
        <v>5035</v>
      </c>
      <c r="I14" s="135">
        <f>+'Niv1Pub  '!I14+'Niv1Privé '!I14</f>
        <v>2511</v>
      </c>
      <c r="J14" s="135">
        <f>+'Niv1Pub  '!J14+'Niv1Privé '!J14</f>
        <v>4061</v>
      </c>
      <c r="K14" s="135">
        <f>+'Niv1Pub  '!K14+'Niv1Privé '!K14</f>
        <v>2151</v>
      </c>
      <c r="L14" s="139">
        <f t="shared" si="3"/>
        <v>34299</v>
      </c>
      <c r="M14" s="139">
        <f t="shared" si="3"/>
        <v>16698</v>
      </c>
      <c r="N14" s="82" t="s">
        <v>90</v>
      </c>
      <c r="O14" s="307">
        <f>+'Niv1Pub  '!O14+'Niv1Privé '!O14</f>
        <v>2054</v>
      </c>
      <c r="P14" s="307">
        <f>+'Niv1Pub  '!P14+'Niv1Privé '!P14</f>
        <v>873</v>
      </c>
      <c r="Q14" s="307">
        <f>+'Niv1Pub  '!Q14+'Niv1Privé '!Q14</f>
        <v>1827</v>
      </c>
      <c r="R14" s="307">
        <f>+'Niv1Pub  '!R14+'Niv1Privé '!R14</f>
        <v>780</v>
      </c>
      <c r="S14" s="307">
        <f>+'Niv1Pub  '!S14+'Niv1Privé '!S14</f>
        <v>2141</v>
      </c>
      <c r="T14" s="307">
        <f>+'Niv1Pub  '!T14+'Niv1Privé '!T14</f>
        <v>968</v>
      </c>
      <c r="U14" s="307">
        <f>+'Niv1Pub  '!U14+'Niv1Privé '!U14</f>
        <v>816</v>
      </c>
      <c r="V14" s="307">
        <f>+'Niv1Pub  '!V14+'Niv1Privé '!V14</f>
        <v>381</v>
      </c>
      <c r="W14" s="307">
        <f>+'Niv1Pub  '!W14+'Niv1Privé '!W14</f>
        <v>623</v>
      </c>
      <c r="X14" s="307">
        <f>+'Niv1Pub  '!X14+'Niv1Privé '!X14</f>
        <v>330</v>
      </c>
      <c r="Y14" s="133">
        <f t="shared" si="4"/>
        <v>7461</v>
      </c>
      <c r="Z14" s="133">
        <f t="shared" si="4"/>
        <v>3332</v>
      </c>
      <c r="AA14" s="309" t="s">
        <v>90</v>
      </c>
      <c r="AB14" s="306"/>
      <c r="AC14" s="306"/>
      <c r="AD14" s="306"/>
      <c r="AE14" s="306"/>
      <c r="AF14" s="306"/>
      <c r="AG14" s="135"/>
      <c r="AH14" s="307">
        <f>+'Niv1Pub  '!AJ14+'Niv1Privé '!AJ14</f>
        <v>766</v>
      </c>
      <c r="AI14" s="307">
        <f>+'Niv1Pub  '!AH14+'Niv1Privé '!AH14</f>
        <v>704</v>
      </c>
      <c r="AJ14" s="307">
        <f>+'Niv1Pub  '!AI14+'Niv1Privé '!AI14</f>
        <v>62</v>
      </c>
      <c r="AK14" s="307">
        <f>+'Niv1Pub  '!AK14+'Niv1Privé '!AK14</f>
        <v>199</v>
      </c>
      <c r="AL14" s="307">
        <f>+'Niv1Pub  '!AL14+'Niv1Privé '!AL14</f>
        <v>150</v>
      </c>
      <c r="AM14" s="307">
        <f>+'Niv1Pub  '!AM14+'Niv1Privé '!AM14</f>
        <v>0</v>
      </c>
      <c r="AN14" s="307">
        <f>+'Niv1Pub  '!AN14+'Niv1Privé '!AN14</f>
        <v>22</v>
      </c>
      <c r="AO14" s="307">
        <f>+'Niv1Pub  '!AO14+'Niv1Privé '!AO14</f>
        <v>750</v>
      </c>
      <c r="AP14" s="307">
        <f>+'Niv1Pub  '!AP14+'Niv1Privé '!AP14</f>
        <v>9</v>
      </c>
      <c r="AQ14" s="307">
        <f>+'Niv1Pub  '!AQ14+'Niv1Privé '!AQ14</f>
        <v>209</v>
      </c>
      <c r="AR14" s="307">
        <f>+'Niv1Pub  '!AR14+'Niv1Privé '!AR14</f>
        <v>202</v>
      </c>
      <c r="AS14" s="307">
        <f>+'Niv1Pub  '!AS14+'Niv1Privé '!AS14</f>
        <v>7</v>
      </c>
    </row>
    <row r="15" spans="1:45" ht="15" customHeight="1">
      <c r="A15" s="295" t="s">
        <v>84</v>
      </c>
      <c r="B15" s="135">
        <f>+'Niv1Pub  '!B15+'Niv1Privé '!B15</f>
        <v>8247</v>
      </c>
      <c r="C15" s="135">
        <f>+'Niv1Pub  '!C15+'Niv1Privé '!C15</f>
        <v>4068</v>
      </c>
      <c r="D15" s="135">
        <f>+'Niv1Pub  '!D15+'Niv1Privé '!D15</f>
        <v>11872</v>
      </c>
      <c r="E15" s="135">
        <f>+'Niv1Pub  '!E15+'Niv1Privé '!E15</f>
        <v>5509</v>
      </c>
      <c r="F15" s="135">
        <f>+'Niv1Pub  '!F15+'Niv1Privé '!F15</f>
        <v>8491</v>
      </c>
      <c r="G15" s="135">
        <f>+'Niv1Pub  '!G15+'Niv1Privé '!G15</f>
        <v>4151</v>
      </c>
      <c r="H15" s="135">
        <f>+'Niv1Pub  '!H15+'Niv1Privé '!H15</f>
        <v>4826</v>
      </c>
      <c r="I15" s="135">
        <f>+'Niv1Pub  '!I15+'Niv1Privé '!I15</f>
        <v>2386</v>
      </c>
      <c r="J15" s="135">
        <f>+'Niv1Pub  '!J15+'Niv1Privé '!J15</f>
        <v>5460</v>
      </c>
      <c r="K15" s="135">
        <f>+'Niv1Pub  '!K15+'Niv1Privé '!K15</f>
        <v>2817</v>
      </c>
      <c r="L15" s="139">
        <f t="shared" si="3"/>
        <v>38896</v>
      </c>
      <c r="M15" s="139">
        <f t="shared" si="3"/>
        <v>18931</v>
      </c>
      <c r="N15" s="82" t="s">
        <v>84</v>
      </c>
      <c r="O15" s="307">
        <f>+'Niv1Pub  '!O15+'Niv1Privé '!O15</f>
        <v>302</v>
      </c>
      <c r="P15" s="307">
        <f>+'Niv1Pub  '!P15+'Niv1Privé '!P15</f>
        <v>139</v>
      </c>
      <c r="Q15" s="307">
        <f>+'Niv1Pub  '!Q15+'Niv1Privé '!Q15</f>
        <v>2554</v>
      </c>
      <c r="R15" s="307">
        <f>+'Niv1Pub  '!R15+'Niv1Privé '!R15</f>
        <v>1122</v>
      </c>
      <c r="S15" s="307">
        <f>+'Niv1Pub  '!S15+'Niv1Privé '!S15</f>
        <v>2614</v>
      </c>
      <c r="T15" s="307">
        <f>+'Niv1Pub  '!T15+'Niv1Privé '!T15</f>
        <v>1227</v>
      </c>
      <c r="U15" s="307">
        <f>+'Niv1Pub  '!U15+'Niv1Privé '!U15</f>
        <v>168</v>
      </c>
      <c r="V15" s="307">
        <f>+'Niv1Pub  '!V15+'Niv1Privé '!V15</f>
        <v>81</v>
      </c>
      <c r="W15" s="307">
        <f>+'Niv1Pub  '!W15+'Niv1Privé '!W15</f>
        <v>960</v>
      </c>
      <c r="X15" s="307">
        <f>+'Niv1Pub  '!X15+'Niv1Privé '!X15</f>
        <v>494</v>
      </c>
      <c r="Y15" s="133">
        <f aca="true" t="shared" si="5" ref="Y15:Z30">O15+Q15+S15+U15+W15</f>
        <v>6598</v>
      </c>
      <c r="Z15" s="133">
        <f t="shared" si="5"/>
        <v>3063</v>
      </c>
      <c r="AA15" s="82" t="s">
        <v>84</v>
      </c>
      <c r="AB15" s="306"/>
      <c r="AC15" s="306"/>
      <c r="AD15" s="306"/>
      <c r="AE15" s="306"/>
      <c r="AF15" s="306"/>
      <c r="AG15" s="135"/>
      <c r="AH15" s="307">
        <f>+'Niv1Pub  '!AJ15+'Niv1Privé '!AJ15</f>
        <v>865</v>
      </c>
      <c r="AI15" s="307">
        <f>+'Niv1Pub  '!AH15+'Niv1Privé '!AH15</f>
        <v>788</v>
      </c>
      <c r="AJ15" s="307">
        <f>+'Niv1Pub  '!AI15+'Niv1Privé '!AI15</f>
        <v>77</v>
      </c>
      <c r="AK15" s="307">
        <f>+'Niv1Pub  '!AK15+'Niv1Privé '!AK15</f>
        <v>336</v>
      </c>
      <c r="AL15" s="307">
        <f>+'Niv1Pub  '!AL15+'Niv1Privé '!AL15</f>
        <v>328</v>
      </c>
      <c r="AM15" s="307">
        <f>+'Niv1Pub  '!AM15+'Niv1Privé '!AM15</f>
        <v>4</v>
      </c>
      <c r="AN15" s="307">
        <f>+'Niv1Pub  '!AN15+'Niv1Privé '!AN15</f>
        <v>15</v>
      </c>
      <c r="AO15" s="307">
        <f>+'Niv1Pub  '!AO15+'Niv1Privé '!AO15</f>
        <v>850</v>
      </c>
      <c r="AP15" s="307">
        <f>+'Niv1Pub  '!AP15+'Niv1Privé '!AP15</f>
        <v>12</v>
      </c>
      <c r="AQ15" s="307">
        <f>+'Niv1Pub  '!AQ15+'Niv1Privé '!AQ15</f>
        <v>309</v>
      </c>
      <c r="AR15" s="307">
        <f>+'Niv1Pub  '!AR15+'Niv1Privé '!AR15</f>
        <v>304</v>
      </c>
      <c r="AS15" s="307">
        <f>+'Niv1Pub  '!AS15+'Niv1Privé '!AS15</f>
        <v>5</v>
      </c>
    </row>
    <row r="16" spans="1:45" ht="15" customHeight="1">
      <c r="A16" s="295" t="s">
        <v>85</v>
      </c>
      <c r="B16" s="135">
        <f>+'Niv1Pub  '!B16+'Niv1Privé '!B16</f>
        <v>8318</v>
      </c>
      <c r="C16" s="135">
        <f>+'Niv1Pub  '!C16+'Niv1Privé '!C16</f>
        <v>4016</v>
      </c>
      <c r="D16" s="135">
        <f>+'Niv1Pub  '!D16+'Niv1Privé '!D16</f>
        <v>9067</v>
      </c>
      <c r="E16" s="135">
        <f>+'Niv1Pub  '!E16+'Niv1Privé '!E16</f>
        <v>4291</v>
      </c>
      <c r="F16" s="135">
        <f>+'Niv1Pub  '!F16+'Niv1Privé '!F16</f>
        <v>6101</v>
      </c>
      <c r="G16" s="135">
        <f>+'Niv1Pub  '!G16+'Niv1Privé '!G16</f>
        <v>3000</v>
      </c>
      <c r="H16" s="135">
        <f>+'Niv1Pub  '!H16+'Niv1Privé '!H16</f>
        <v>3471</v>
      </c>
      <c r="I16" s="135">
        <f>+'Niv1Pub  '!I16+'Niv1Privé '!I16</f>
        <v>1702</v>
      </c>
      <c r="J16" s="135">
        <f>+'Niv1Pub  '!J16+'Niv1Privé '!J16</f>
        <v>3152</v>
      </c>
      <c r="K16" s="135">
        <f>+'Niv1Pub  '!K16+'Niv1Privé '!K16</f>
        <v>1592</v>
      </c>
      <c r="L16" s="139">
        <f aca="true" t="shared" si="6" ref="L16:M30">++B16+D16+F16+H16+J16</f>
        <v>30109</v>
      </c>
      <c r="M16" s="139">
        <f t="shared" si="6"/>
        <v>14601</v>
      </c>
      <c r="N16" s="82" t="s">
        <v>85</v>
      </c>
      <c r="O16" s="307">
        <f>+'Niv1Pub  '!O16+'Niv1Privé '!O16</f>
        <v>1338</v>
      </c>
      <c r="P16" s="307">
        <f>+'Niv1Pub  '!P16+'Niv1Privé '!P16</f>
        <v>608</v>
      </c>
      <c r="Q16" s="307">
        <f>+'Niv1Pub  '!Q16+'Niv1Privé '!Q16</f>
        <v>1952</v>
      </c>
      <c r="R16" s="307">
        <f>+'Niv1Pub  '!R16+'Niv1Privé '!R16</f>
        <v>846</v>
      </c>
      <c r="S16" s="307">
        <f>+'Niv1Pub  '!S16+'Niv1Privé '!S16</f>
        <v>1652</v>
      </c>
      <c r="T16" s="307">
        <f>+'Niv1Pub  '!T16+'Niv1Privé '!T16</f>
        <v>799</v>
      </c>
      <c r="U16" s="307">
        <f>+'Niv1Pub  '!U16+'Niv1Privé '!U16</f>
        <v>340</v>
      </c>
      <c r="V16" s="307">
        <f>+'Niv1Pub  '!V16+'Niv1Privé '!V16</f>
        <v>176</v>
      </c>
      <c r="W16" s="307">
        <f>+'Niv1Pub  '!W16+'Niv1Privé '!W16</f>
        <v>623</v>
      </c>
      <c r="X16" s="307">
        <f>+'Niv1Pub  '!X16+'Niv1Privé '!X16</f>
        <v>341</v>
      </c>
      <c r="Y16" s="133">
        <f t="shared" si="5"/>
        <v>5905</v>
      </c>
      <c r="Z16" s="133">
        <f t="shared" si="5"/>
        <v>2770</v>
      </c>
      <c r="AA16" s="82" t="s">
        <v>85</v>
      </c>
      <c r="AB16" s="306"/>
      <c r="AC16" s="306"/>
      <c r="AD16" s="306"/>
      <c r="AE16" s="306"/>
      <c r="AF16" s="306"/>
      <c r="AG16" s="135"/>
      <c r="AH16" s="307">
        <f>+'Niv1Pub  '!AJ16+'Niv1Privé '!AJ16</f>
        <v>633</v>
      </c>
      <c r="AI16" s="307">
        <f>+'Niv1Pub  '!AH16+'Niv1Privé '!AH16</f>
        <v>581</v>
      </c>
      <c r="AJ16" s="307">
        <f>+'Niv1Pub  '!AI16+'Niv1Privé '!AI16</f>
        <v>52</v>
      </c>
      <c r="AK16" s="307">
        <f>+'Niv1Pub  '!AK16+'Niv1Privé '!AK16</f>
        <v>202</v>
      </c>
      <c r="AL16" s="307">
        <f>+'Niv1Pub  '!AL16+'Niv1Privé '!AL16</f>
        <v>135</v>
      </c>
      <c r="AM16" s="307">
        <f>+'Niv1Pub  '!AM16+'Niv1Privé '!AM16</f>
        <v>1</v>
      </c>
      <c r="AN16" s="307">
        <f>+'Niv1Pub  '!AN16+'Niv1Privé '!AN16</f>
        <v>15</v>
      </c>
      <c r="AO16" s="307">
        <f>+'Niv1Pub  '!AO16+'Niv1Privé '!AO16</f>
        <v>577</v>
      </c>
      <c r="AP16" s="307">
        <f>+'Niv1Pub  '!AP16+'Niv1Privé '!AP16</f>
        <v>15</v>
      </c>
      <c r="AQ16" s="307">
        <f>+'Niv1Pub  '!AQ16+'Niv1Privé '!AQ16</f>
        <v>242</v>
      </c>
      <c r="AR16" s="307">
        <f>+'Niv1Pub  '!AR16+'Niv1Privé '!AR16</f>
        <v>228</v>
      </c>
      <c r="AS16" s="307">
        <f>+'Niv1Pub  '!AS16+'Niv1Privé '!AS16</f>
        <v>14</v>
      </c>
    </row>
    <row r="17" spans="1:45" ht="15" customHeight="1">
      <c r="A17" s="295" t="s">
        <v>86</v>
      </c>
      <c r="B17" s="135">
        <f>+'Niv1Pub  '!B17+'Niv1Privé '!B17</f>
        <v>17074</v>
      </c>
      <c r="C17" s="135">
        <f>+'Niv1Pub  '!C17+'Niv1Privé '!C17</f>
        <v>8101</v>
      </c>
      <c r="D17" s="135">
        <f>+'Niv1Pub  '!D17+'Niv1Privé '!D17</f>
        <v>16873</v>
      </c>
      <c r="E17" s="135">
        <f>+'Niv1Pub  '!E17+'Niv1Privé '!E17</f>
        <v>8041</v>
      </c>
      <c r="F17" s="135">
        <f>+'Niv1Pub  '!F17+'Niv1Privé '!F17</f>
        <v>15071</v>
      </c>
      <c r="G17" s="135">
        <f>+'Niv1Pub  '!G17+'Niv1Privé '!G17</f>
        <v>7285</v>
      </c>
      <c r="H17" s="135">
        <f>+'Niv1Pub  '!H17+'Niv1Privé '!H17</f>
        <v>12490</v>
      </c>
      <c r="I17" s="135">
        <f>+'Niv1Pub  '!I17+'Niv1Privé '!I17</f>
        <v>6238</v>
      </c>
      <c r="J17" s="135">
        <f>+'Niv1Pub  '!J17+'Niv1Privé '!J17</f>
        <v>12351</v>
      </c>
      <c r="K17" s="135">
        <f>+'Niv1Pub  '!K17+'Niv1Privé '!K17</f>
        <v>6199</v>
      </c>
      <c r="L17" s="139">
        <f t="shared" si="6"/>
        <v>73859</v>
      </c>
      <c r="M17" s="139">
        <f t="shared" si="6"/>
        <v>35864</v>
      </c>
      <c r="N17" s="82" t="s">
        <v>86</v>
      </c>
      <c r="O17" s="307">
        <f>+'Niv1Pub  '!O17+'Niv1Privé '!O17</f>
        <v>1508</v>
      </c>
      <c r="P17" s="307">
        <f>+'Niv1Pub  '!P17+'Niv1Privé '!P17</f>
        <v>631</v>
      </c>
      <c r="Q17" s="307">
        <f>+'Niv1Pub  '!Q17+'Niv1Privé '!Q17</f>
        <v>2621</v>
      </c>
      <c r="R17" s="307">
        <f>+'Niv1Pub  '!R17+'Niv1Privé '!R17</f>
        <v>1150</v>
      </c>
      <c r="S17" s="307">
        <f>+'Niv1Pub  '!S17+'Niv1Privé '!S17</f>
        <v>2926</v>
      </c>
      <c r="T17" s="307">
        <f>+'Niv1Pub  '!T17+'Niv1Privé '!T17</f>
        <v>1284</v>
      </c>
      <c r="U17" s="307">
        <f>+'Niv1Pub  '!U17+'Niv1Privé '!U17</f>
        <v>1236</v>
      </c>
      <c r="V17" s="307">
        <f>+'Niv1Pub  '!V17+'Niv1Privé '!V17</f>
        <v>570</v>
      </c>
      <c r="W17" s="307">
        <f>+'Niv1Pub  '!W17+'Niv1Privé '!W17</f>
        <v>2428</v>
      </c>
      <c r="X17" s="307">
        <f>+'Niv1Pub  '!X17+'Niv1Privé '!X17</f>
        <v>1221</v>
      </c>
      <c r="Y17" s="133">
        <f t="shared" si="5"/>
        <v>10719</v>
      </c>
      <c r="Z17" s="133">
        <f t="shared" si="5"/>
        <v>4856</v>
      </c>
      <c r="AA17" s="82" t="s">
        <v>86</v>
      </c>
      <c r="AB17" s="306"/>
      <c r="AC17" s="306"/>
      <c r="AD17" s="306"/>
      <c r="AE17" s="306"/>
      <c r="AF17" s="306"/>
      <c r="AG17" s="135"/>
      <c r="AH17" s="307">
        <f>+'Niv1Pub  '!AJ17+'Niv1Privé '!AJ17</f>
        <v>1675</v>
      </c>
      <c r="AI17" s="307">
        <f>+'Niv1Pub  '!AH17+'Niv1Privé '!AH17</f>
        <v>1434</v>
      </c>
      <c r="AJ17" s="307">
        <f>+'Niv1Pub  '!AI17+'Niv1Privé '!AI17</f>
        <v>241</v>
      </c>
      <c r="AK17" s="307">
        <f>+'Niv1Pub  '!AK17+'Niv1Privé '!AK17</f>
        <v>644</v>
      </c>
      <c r="AL17" s="307">
        <f>+'Niv1Pub  '!AL17+'Niv1Privé '!AL17</f>
        <v>203</v>
      </c>
      <c r="AM17" s="307">
        <f>+'Niv1Pub  '!AM17+'Niv1Privé '!AM17</f>
        <v>0</v>
      </c>
      <c r="AN17" s="307">
        <f>+'Niv1Pub  '!AN17+'Niv1Privé '!AN17</f>
        <v>12</v>
      </c>
      <c r="AO17" s="307">
        <f>+'Niv1Pub  '!AO17+'Niv1Privé '!AO17</f>
        <v>1954</v>
      </c>
      <c r="AP17" s="307">
        <f>+'Niv1Pub  '!AP17+'Niv1Privé '!AP17</f>
        <v>357</v>
      </c>
      <c r="AQ17" s="307">
        <f>+'Niv1Pub  '!AQ17+'Niv1Privé '!AQ17</f>
        <v>345</v>
      </c>
      <c r="AR17" s="307">
        <f>+'Niv1Pub  '!AR17+'Niv1Privé '!AR17</f>
        <v>344</v>
      </c>
      <c r="AS17" s="307">
        <f>+'Niv1Pub  '!AS17+'Niv1Privé '!AS17</f>
        <v>1</v>
      </c>
    </row>
    <row r="18" spans="1:45" ht="15" customHeight="1">
      <c r="A18" s="295" t="s">
        <v>87</v>
      </c>
      <c r="B18" s="135">
        <f>+'Niv1Pub  '!B18+'Niv1Privé '!B18</f>
        <v>12568</v>
      </c>
      <c r="C18" s="135">
        <f>+'Niv1Pub  '!C18+'Niv1Privé '!C18</f>
        <v>6026</v>
      </c>
      <c r="D18" s="135">
        <f>+'Niv1Pub  '!D18+'Niv1Privé '!D18</f>
        <v>12854</v>
      </c>
      <c r="E18" s="135">
        <f>+'Niv1Pub  '!E18+'Niv1Privé '!E18</f>
        <v>5998</v>
      </c>
      <c r="F18" s="135">
        <f>+'Niv1Pub  '!F18+'Niv1Privé '!F18</f>
        <v>11659</v>
      </c>
      <c r="G18" s="135">
        <f>+'Niv1Pub  '!G18+'Niv1Privé '!G18</f>
        <v>5561</v>
      </c>
      <c r="H18" s="135">
        <f>+'Niv1Pub  '!H18+'Niv1Privé '!H18</f>
        <v>8790</v>
      </c>
      <c r="I18" s="135">
        <f>+'Niv1Pub  '!I18+'Niv1Privé '!I18</f>
        <v>4360</v>
      </c>
      <c r="J18" s="135">
        <f>+'Niv1Pub  '!J18+'Niv1Privé '!J18</f>
        <v>8879</v>
      </c>
      <c r="K18" s="135">
        <f>+'Niv1Pub  '!K18+'Niv1Privé '!K18</f>
        <v>4394</v>
      </c>
      <c r="L18" s="139">
        <f t="shared" si="6"/>
        <v>54750</v>
      </c>
      <c r="M18" s="139">
        <f t="shared" si="6"/>
        <v>26339</v>
      </c>
      <c r="N18" s="82" t="s">
        <v>87</v>
      </c>
      <c r="O18" s="307">
        <f>+'Niv1Pub  '!O18+'Niv1Privé '!O18</f>
        <v>995</v>
      </c>
      <c r="P18" s="307">
        <f>+'Niv1Pub  '!P18+'Niv1Privé '!P18</f>
        <v>433</v>
      </c>
      <c r="Q18" s="307">
        <f>+'Niv1Pub  '!Q18+'Niv1Privé '!Q18</f>
        <v>2817</v>
      </c>
      <c r="R18" s="307">
        <f>+'Niv1Pub  '!R18+'Niv1Privé '!R18</f>
        <v>1202</v>
      </c>
      <c r="S18" s="307">
        <f>+'Niv1Pub  '!S18+'Niv1Privé '!S18</f>
        <v>3095</v>
      </c>
      <c r="T18" s="307">
        <f>+'Niv1Pub  '!T18+'Niv1Privé '!T18</f>
        <v>1395</v>
      </c>
      <c r="U18" s="307">
        <f>+'Niv1Pub  '!U18+'Niv1Privé '!U18</f>
        <v>772</v>
      </c>
      <c r="V18" s="307">
        <f>+'Niv1Pub  '!V18+'Niv1Privé '!V18</f>
        <v>355</v>
      </c>
      <c r="W18" s="307">
        <f>+'Niv1Pub  '!W18+'Niv1Privé '!W18</f>
        <v>1736</v>
      </c>
      <c r="X18" s="307">
        <f>+'Niv1Pub  '!X18+'Niv1Privé '!X18</f>
        <v>882</v>
      </c>
      <c r="Y18" s="133">
        <f t="shared" si="5"/>
        <v>9415</v>
      </c>
      <c r="Z18" s="133">
        <f t="shared" si="5"/>
        <v>4267</v>
      </c>
      <c r="AA18" s="82" t="s">
        <v>87</v>
      </c>
      <c r="AB18" s="306"/>
      <c r="AC18" s="306"/>
      <c r="AD18" s="306"/>
      <c r="AE18" s="306"/>
      <c r="AF18" s="306"/>
      <c r="AG18" s="135"/>
      <c r="AH18" s="307">
        <f>+'Niv1Pub  '!AJ18+'Niv1Privé '!AJ18</f>
        <v>1485</v>
      </c>
      <c r="AI18" s="307">
        <f>+'Niv1Pub  '!AH18+'Niv1Privé '!AH18</f>
        <v>1428</v>
      </c>
      <c r="AJ18" s="307">
        <f>+'Niv1Pub  '!AI18+'Niv1Privé '!AI18</f>
        <v>57</v>
      </c>
      <c r="AK18" s="307">
        <f>+'Niv1Pub  '!AK18+'Niv1Privé '!AK18</f>
        <v>563</v>
      </c>
      <c r="AL18" s="307">
        <f>+'Niv1Pub  '!AL18+'Niv1Privé '!AL18</f>
        <v>119</v>
      </c>
      <c r="AM18" s="307">
        <f>+'Niv1Pub  '!AM18+'Niv1Privé '!AM18</f>
        <v>7</v>
      </c>
      <c r="AN18" s="307">
        <f>+'Niv1Pub  '!AN18+'Niv1Privé '!AN18</f>
        <v>31</v>
      </c>
      <c r="AO18" s="307">
        <f>+'Niv1Pub  '!AO18+'Niv1Privé '!AO18</f>
        <v>1576</v>
      </c>
      <c r="AP18" s="307">
        <f>+'Niv1Pub  '!AP18+'Niv1Privé '!AP18</f>
        <v>179</v>
      </c>
      <c r="AQ18" s="307">
        <f>+'Niv1Pub  '!AQ18+'Niv1Privé '!AQ18</f>
        <v>340</v>
      </c>
      <c r="AR18" s="307">
        <f>+'Niv1Pub  '!AR18+'Niv1Privé '!AR18</f>
        <v>327</v>
      </c>
      <c r="AS18" s="307">
        <f>+'Niv1Pub  '!AS18+'Niv1Privé '!AS18</f>
        <v>13</v>
      </c>
    </row>
    <row r="19" spans="1:45" ht="15" customHeight="1">
      <c r="A19" s="295" t="s">
        <v>88</v>
      </c>
      <c r="B19" s="135">
        <f>+'Niv1Pub  '!B19+'Niv1Privé '!B19</f>
        <v>30308</v>
      </c>
      <c r="C19" s="135">
        <f>+'Niv1Pub  '!C19+'Niv1Privé '!C19</f>
        <v>14686</v>
      </c>
      <c r="D19" s="135">
        <f>+'Niv1Pub  '!D19+'Niv1Privé '!D19</f>
        <v>30540</v>
      </c>
      <c r="E19" s="135">
        <f>+'Niv1Pub  '!E19+'Niv1Privé '!E19</f>
        <v>14670</v>
      </c>
      <c r="F19" s="135">
        <f>+'Niv1Pub  '!F19+'Niv1Privé '!F19</f>
        <v>28461</v>
      </c>
      <c r="G19" s="135">
        <f>+'Niv1Pub  '!G19+'Niv1Privé '!G19</f>
        <v>13945</v>
      </c>
      <c r="H19" s="135">
        <f>+'Niv1Pub  '!H19+'Niv1Privé '!H19</f>
        <v>24236</v>
      </c>
      <c r="I19" s="135">
        <f>+'Niv1Pub  '!I19+'Niv1Privé '!I19</f>
        <v>11870</v>
      </c>
      <c r="J19" s="135">
        <f>+'Niv1Pub  '!J19+'Niv1Privé '!J19</f>
        <v>25493</v>
      </c>
      <c r="K19" s="135">
        <f>+'Niv1Pub  '!K19+'Niv1Privé '!K19</f>
        <v>12734</v>
      </c>
      <c r="L19" s="139">
        <f t="shared" si="6"/>
        <v>139038</v>
      </c>
      <c r="M19" s="139">
        <f t="shared" si="6"/>
        <v>67905</v>
      </c>
      <c r="N19" s="82" t="s">
        <v>88</v>
      </c>
      <c r="O19" s="307">
        <f>+'Niv1Pub  '!O19+'Niv1Privé '!O19</f>
        <v>2041</v>
      </c>
      <c r="P19" s="307">
        <f>+'Niv1Pub  '!P19+'Niv1Privé '!P19</f>
        <v>866</v>
      </c>
      <c r="Q19" s="307">
        <f>+'Niv1Pub  '!Q19+'Niv1Privé '!Q19</f>
        <v>3469</v>
      </c>
      <c r="R19" s="307">
        <f>+'Niv1Pub  '!R19+'Niv1Privé '!R19</f>
        <v>1454</v>
      </c>
      <c r="S19" s="307">
        <f>+'Niv1Pub  '!S19+'Niv1Privé '!S19</f>
        <v>4680</v>
      </c>
      <c r="T19" s="307">
        <f>+'Niv1Pub  '!T19+'Niv1Privé '!T19</f>
        <v>2109</v>
      </c>
      <c r="U19" s="307">
        <f>+'Niv1Pub  '!U19+'Niv1Privé '!U19</f>
        <v>2155</v>
      </c>
      <c r="V19" s="307">
        <f>+'Niv1Pub  '!V19+'Niv1Privé '!V19</f>
        <v>978</v>
      </c>
      <c r="W19" s="307">
        <f>+'Niv1Pub  '!W19+'Niv1Privé '!W19</f>
        <v>3557</v>
      </c>
      <c r="X19" s="307">
        <f>+'Niv1Pub  '!X19+'Niv1Privé '!X19</f>
        <v>1763</v>
      </c>
      <c r="Y19" s="133">
        <f t="shared" si="5"/>
        <v>15902</v>
      </c>
      <c r="Z19" s="133">
        <f t="shared" si="5"/>
        <v>7170</v>
      </c>
      <c r="AA19" s="82" t="s">
        <v>88</v>
      </c>
      <c r="AB19" s="306"/>
      <c r="AC19" s="306"/>
      <c r="AD19" s="306"/>
      <c r="AE19" s="306"/>
      <c r="AF19" s="306"/>
      <c r="AG19" s="135"/>
      <c r="AH19" s="307">
        <f>+'Niv1Pub  '!AJ19+'Niv1Privé '!AJ19</f>
        <v>3261</v>
      </c>
      <c r="AI19" s="307">
        <f>+'Niv1Pub  '!AH19+'Niv1Privé '!AH19</f>
        <v>3172</v>
      </c>
      <c r="AJ19" s="307">
        <f>+'Niv1Pub  '!AI19+'Niv1Privé '!AI19</f>
        <v>89</v>
      </c>
      <c r="AK19" s="307">
        <f>+'Niv1Pub  '!AK19+'Niv1Privé '!AK19</f>
        <v>1140</v>
      </c>
      <c r="AL19" s="307">
        <f>+'Niv1Pub  '!AL19+'Niv1Privé '!AL19</f>
        <v>127</v>
      </c>
      <c r="AM19" s="307">
        <f>+'Niv1Pub  '!AM19+'Niv1Privé '!AM19</f>
        <v>5</v>
      </c>
      <c r="AN19" s="307">
        <f>+'Niv1Pub  '!AN19+'Niv1Privé '!AN19</f>
        <v>19</v>
      </c>
      <c r="AO19" s="307">
        <f>+'Niv1Pub  '!AO19+'Niv1Privé '!AO19</f>
        <v>3873</v>
      </c>
      <c r="AP19" s="307">
        <f>+'Niv1Pub  '!AP19+'Niv1Privé '!AP19</f>
        <v>837</v>
      </c>
      <c r="AQ19" s="307">
        <f>+'Niv1Pub  '!AQ19+'Niv1Privé '!AQ19</f>
        <v>474</v>
      </c>
      <c r="AR19" s="307">
        <f>+'Niv1Pub  '!AR19+'Niv1Privé '!AR19</f>
        <v>473</v>
      </c>
      <c r="AS19" s="307">
        <f>+'Niv1Pub  '!AS19+'Niv1Privé '!AS19</f>
        <v>1</v>
      </c>
    </row>
    <row r="20" spans="1:45" ht="15" customHeight="1">
      <c r="A20" s="295" t="s">
        <v>92</v>
      </c>
      <c r="B20" s="135">
        <f>+'Niv1Pub  '!B20+'Niv1Privé '!B20</f>
        <v>13892</v>
      </c>
      <c r="C20" s="135">
        <f>+'Niv1Pub  '!C20+'Niv1Privé '!C20</f>
        <v>6666</v>
      </c>
      <c r="D20" s="135">
        <f>+'Niv1Pub  '!D20+'Niv1Privé '!D20</f>
        <v>22028</v>
      </c>
      <c r="E20" s="135">
        <f>+'Niv1Pub  '!E20+'Niv1Privé '!E20</f>
        <v>10325</v>
      </c>
      <c r="F20" s="135">
        <f>+'Niv1Pub  '!F20+'Niv1Privé '!F20</f>
        <v>12678</v>
      </c>
      <c r="G20" s="135">
        <f>+'Niv1Pub  '!G20+'Niv1Privé '!G20</f>
        <v>6100</v>
      </c>
      <c r="H20" s="135">
        <f>+'Niv1Pub  '!H20+'Niv1Privé '!H20</f>
        <v>7409</v>
      </c>
      <c r="I20" s="135">
        <f>+'Niv1Pub  '!I20+'Niv1Privé '!I20</f>
        <v>3627</v>
      </c>
      <c r="J20" s="135">
        <f>+'Niv1Pub  '!J20+'Niv1Privé '!J20</f>
        <v>7098</v>
      </c>
      <c r="K20" s="135">
        <f>+'Niv1Pub  '!K20+'Niv1Privé '!K20</f>
        <v>3530</v>
      </c>
      <c r="L20" s="139">
        <f t="shared" si="6"/>
        <v>63105</v>
      </c>
      <c r="M20" s="139">
        <f t="shared" si="6"/>
        <v>30248</v>
      </c>
      <c r="N20" s="82" t="s">
        <v>92</v>
      </c>
      <c r="O20" s="307">
        <f>+'Niv1Pub  '!O20+'Niv1Privé '!O20</f>
        <v>446</v>
      </c>
      <c r="P20" s="307">
        <f>+'Niv1Pub  '!P20+'Niv1Privé '!P20</f>
        <v>191</v>
      </c>
      <c r="Q20" s="307">
        <f>+'Niv1Pub  '!Q20+'Niv1Privé '!Q20</f>
        <v>3446</v>
      </c>
      <c r="R20" s="307">
        <f>+'Niv1Pub  '!R20+'Niv1Privé '!R20</f>
        <v>1492</v>
      </c>
      <c r="S20" s="307">
        <f>+'Niv1Pub  '!S20+'Niv1Privé '!S20</f>
        <v>3085</v>
      </c>
      <c r="T20" s="307">
        <f>+'Niv1Pub  '!T20+'Niv1Privé '!T20</f>
        <v>1437</v>
      </c>
      <c r="U20" s="307">
        <f>+'Niv1Pub  '!U20+'Niv1Privé '!U20</f>
        <v>152</v>
      </c>
      <c r="V20" s="307">
        <f>+'Niv1Pub  '!V20+'Niv1Privé '!V20</f>
        <v>65</v>
      </c>
      <c r="W20" s="307">
        <f>+'Niv1Pub  '!W20+'Niv1Privé '!W20</f>
        <v>1262</v>
      </c>
      <c r="X20" s="307">
        <f>+'Niv1Pub  '!X20+'Niv1Privé '!X20</f>
        <v>634</v>
      </c>
      <c r="Y20" s="133">
        <f t="shared" si="5"/>
        <v>8391</v>
      </c>
      <c r="Z20" s="133">
        <f t="shared" si="5"/>
        <v>3819</v>
      </c>
      <c r="AA20" s="82" t="s">
        <v>92</v>
      </c>
      <c r="AB20" s="306"/>
      <c r="AC20" s="306"/>
      <c r="AD20" s="306"/>
      <c r="AE20" s="306"/>
      <c r="AF20" s="306"/>
      <c r="AG20" s="135"/>
      <c r="AH20" s="307">
        <f>+'Niv1Pub  '!AJ20+'Niv1Privé '!AJ20</f>
        <v>1074</v>
      </c>
      <c r="AI20" s="307">
        <f>+'Niv1Pub  '!AH20+'Niv1Privé '!AH20</f>
        <v>960</v>
      </c>
      <c r="AJ20" s="307">
        <f>+'Niv1Pub  '!AI20+'Niv1Privé '!AI20</f>
        <v>114</v>
      </c>
      <c r="AK20" s="307">
        <f>+'Niv1Pub  '!AK20+'Niv1Privé '!AK20</f>
        <v>315</v>
      </c>
      <c r="AL20" s="307">
        <f>+'Niv1Pub  '!AL20+'Niv1Privé '!AL20</f>
        <v>379</v>
      </c>
      <c r="AM20" s="307">
        <f>+'Niv1Pub  '!AM20+'Niv1Privé '!AM20</f>
        <v>1</v>
      </c>
      <c r="AN20" s="307">
        <f>+'Niv1Pub  '!AN20+'Niv1Privé '!AN20</f>
        <v>6</v>
      </c>
      <c r="AO20" s="307">
        <f>+'Niv1Pub  '!AO20+'Niv1Privé '!AO20</f>
        <v>1088</v>
      </c>
      <c r="AP20" s="307">
        <f>+'Niv1Pub  '!AP20+'Niv1Privé '!AP20</f>
        <v>32</v>
      </c>
      <c r="AQ20" s="307">
        <f>+'Niv1Pub  '!AQ20+'Niv1Privé '!AQ20</f>
        <v>374</v>
      </c>
      <c r="AR20" s="307">
        <f>+'Niv1Pub  '!AR20+'Niv1Privé '!AR20</f>
        <v>365</v>
      </c>
      <c r="AS20" s="307">
        <f>+'Niv1Pub  '!AS20+'Niv1Privé '!AS20</f>
        <v>9</v>
      </c>
    </row>
    <row r="21" spans="1:45" ht="15" customHeight="1">
      <c r="A21" s="295" t="s">
        <v>93</v>
      </c>
      <c r="B21" s="135">
        <f>+'Niv1Pub  '!B21+'Niv1Privé '!B21</f>
        <v>7158</v>
      </c>
      <c r="C21" s="135">
        <f>+'Niv1Pub  '!C21+'Niv1Privé '!C21</f>
        <v>3482</v>
      </c>
      <c r="D21" s="135">
        <f>+'Niv1Pub  '!D21+'Niv1Privé '!D21</f>
        <v>7303</v>
      </c>
      <c r="E21" s="135">
        <f>+'Niv1Pub  '!E21+'Niv1Privé '!E21</f>
        <v>3448</v>
      </c>
      <c r="F21" s="135">
        <f>+'Niv1Pub  '!F21+'Niv1Privé '!F21</f>
        <v>6767</v>
      </c>
      <c r="G21" s="135">
        <f>+'Niv1Pub  '!G21+'Niv1Privé '!G21</f>
        <v>3311</v>
      </c>
      <c r="H21" s="135">
        <f>+'Niv1Pub  '!H21+'Niv1Privé '!H21</f>
        <v>5143</v>
      </c>
      <c r="I21" s="135">
        <f>+'Niv1Pub  '!I21+'Niv1Privé '!I21</f>
        <v>2534</v>
      </c>
      <c r="J21" s="135">
        <f>+'Niv1Pub  '!J21+'Niv1Privé '!J21</f>
        <v>5997</v>
      </c>
      <c r="K21" s="135">
        <f>+'Niv1Pub  '!K21+'Niv1Privé '!K21</f>
        <v>3027</v>
      </c>
      <c r="L21" s="139">
        <f t="shared" si="6"/>
        <v>32368</v>
      </c>
      <c r="M21" s="139">
        <f t="shared" si="6"/>
        <v>15802</v>
      </c>
      <c r="N21" s="82" t="s">
        <v>93</v>
      </c>
      <c r="O21" s="307">
        <f>+'Niv1Pub  '!O21+'Niv1Privé '!O21</f>
        <v>420</v>
      </c>
      <c r="P21" s="307">
        <f>+'Niv1Pub  '!P21+'Niv1Privé '!P21</f>
        <v>192</v>
      </c>
      <c r="Q21" s="307">
        <f>+'Niv1Pub  '!Q21+'Niv1Privé '!Q21</f>
        <v>1576</v>
      </c>
      <c r="R21" s="307">
        <f>+'Niv1Pub  '!R21+'Niv1Privé '!R21</f>
        <v>650</v>
      </c>
      <c r="S21" s="307">
        <f>+'Niv1Pub  '!S21+'Niv1Privé '!S21</f>
        <v>1424</v>
      </c>
      <c r="T21" s="307">
        <f>+'Niv1Pub  '!T21+'Niv1Privé '!T21</f>
        <v>682</v>
      </c>
      <c r="U21" s="307">
        <f>+'Niv1Pub  '!U21+'Niv1Privé '!U21</f>
        <v>424</v>
      </c>
      <c r="V21" s="307">
        <f>+'Niv1Pub  '!V21+'Niv1Privé '!V21</f>
        <v>199</v>
      </c>
      <c r="W21" s="307">
        <f>+'Niv1Pub  '!W21+'Niv1Privé '!W21</f>
        <v>1867</v>
      </c>
      <c r="X21" s="307">
        <f>+'Niv1Pub  '!X21+'Niv1Privé '!X21</f>
        <v>925</v>
      </c>
      <c r="Y21" s="133">
        <f t="shared" si="5"/>
        <v>5711</v>
      </c>
      <c r="Z21" s="133">
        <f t="shared" si="5"/>
        <v>2648</v>
      </c>
      <c r="AA21" s="82" t="s">
        <v>93</v>
      </c>
      <c r="AB21" s="306"/>
      <c r="AC21" s="306"/>
      <c r="AD21" s="306"/>
      <c r="AE21" s="306"/>
      <c r="AF21" s="306"/>
      <c r="AG21" s="135"/>
      <c r="AH21" s="307">
        <f>+'Niv1Pub  '!AJ21+'Niv1Privé '!AJ21</f>
        <v>658</v>
      </c>
      <c r="AI21" s="307">
        <f>+'Niv1Pub  '!AH21+'Niv1Privé '!AH21</f>
        <v>651</v>
      </c>
      <c r="AJ21" s="307">
        <f>+'Niv1Pub  '!AI21+'Niv1Privé '!AI21</f>
        <v>7</v>
      </c>
      <c r="AK21" s="307">
        <f>+'Niv1Pub  '!AK21+'Niv1Privé '!AK21</f>
        <v>406</v>
      </c>
      <c r="AL21" s="307">
        <f>+'Niv1Pub  '!AL21+'Niv1Privé '!AL21</f>
        <v>26</v>
      </c>
      <c r="AM21" s="307">
        <f>+'Niv1Pub  '!AM21+'Niv1Privé '!AM21</f>
        <v>0</v>
      </c>
      <c r="AN21" s="307">
        <f>+'Niv1Pub  '!AN21+'Niv1Privé '!AN21</f>
        <v>0</v>
      </c>
      <c r="AO21" s="307">
        <f>+'Niv1Pub  '!AO21+'Niv1Privé '!AO21</f>
        <v>823</v>
      </c>
      <c r="AP21" s="307">
        <f>+'Niv1Pub  '!AP21+'Niv1Privé '!AP21</f>
        <v>155</v>
      </c>
      <c r="AQ21" s="307">
        <f>+'Niv1Pub  '!AQ21+'Niv1Privé '!AQ21</f>
        <v>125</v>
      </c>
      <c r="AR21" s="307">
        <f>+'Niv1Pub  '!AR21+'Niv1Privé '!AR21</f>
        <v>124</v>
      </c>
      <c r="AS21" s="307">
        <f>+'Niv1Pub  '!AS21+'Niv1Privé '!AS21</f>
        <v>1</v>
      </c>
    </row>
    <row r="22" spans="1:45" ht="15" customHeight="1">
      <c r="A22" s="295" t="s">
        <v>94</v>
      </c>
      <c r="B22" s="135">
        <f>+'Niv1Pub  '!B22+'Niv1Privé '!B22</f>
        <v>15840</v>
      </c>
      <c r="C22" s="135">
        <f>+'Niv1Pub  '!C22+'Niv1Privé '!C22</f>
        <v>7740</v>
      </c>
      <c r="D22" s="135">
        <f>+'Niv1Pub  '!D22+'Niv1Privé '!D22</f>
        <v>22478</v>
      </c>
      <c r="E22" s="135">
        <f>+'Niv1Pub  '!E22+'Niv1Privé '!E22</f>
        <v>10469</v>
      </c>
      <c r="F22" s="135">
        <f>+'Niv1Pub  '!F22+'Niv1Privé '!F22</f>
        <v>14568</v>
      </c>
      <c r="G22" s="135">
        <f>+'Niv1Pub  '!G22+'Niv1Privé '!G22</f>
        <v>6985</v>
      </c>
      <c r="H22" s="135">
        <f>+'Niv1Pub  '!H22+'Niv1Privé '!H22</f>
        <v>8572</v>
      </c>
      <c r="I22" s="135">
        <f>+'Niv1Pub  '!I22+'Niv1Privé '!I22</f>
        <v>4229</v>
      </c>
      <c r="J22" s="135">
        <f>+'Niv1Pub  '!J22+'Niv1Privé '!J22</f>
        <v>8720</v>
      </c>
      <c r="K22" s="135">
        <f>+'Niv1Pub  '!K22+'Niv1Privé '!K22</f>
        <v>4353</v>
      </c>
      <c r="L22" s="139">
        <f t="shared" si="6"/>
        <v>70178</v>
      </c>
      <c r="M22" s="139">
        <f t="shared" si="6"/>
        <v>33776</v>
      </c>
      <c r="N22" s="82" t="s">
        <v>94</v>
      </c>
      <c r="O22" s="307">
        <f>+'Niv1Pub  '!O22+'Niv1Privé '!O22</f>
        <v>679</v>
      </c>
      <c r="P22" s="307">
        <f>+'Niv1Pub  '!P22+'Niv1Privé '!P22</f>
        <v>338</v>
      </c>
      <c r="Q22" s="307">
        <f>+'Niv1Pub  '!Q22+'Niv1Privé '!Q22</f>
        <v>3788</v>
      </c>
      <c r="R22" s="307">
        <f>+'Niv1Pub  '!R22+'Niv1Privé '!R22</f>
        <v>1652</v>
      </c>
      <c r="S22" s="307">
        <f>+'Niv1Pub  '!S22+'Niv1Privé '!S22</f>
        <v>3184</v>
      </c>
      <c r="T22" s="307">
        <f>+'Niv1Pub  '!T22+'Niv1Privé '!T22</f>
        <v>1486</v>
      </c>
      <c r="U22" s="307">
        <f>+'Niv1Pub  '!U22+'Niv1Privé '!U22</f>
        <v>289</v>
      </c>
      <c r="V22" s="307">
        <f>+'Niv1Pub  '!V22+'Niv1Privé '!V22</f>
        <v>137</v>
      </c>
      <c r="W22" s="307">
        <f>+'Niv1Pub  '!W22+'Niv1Privé '!W22</f>
        <v>1869</v>
      </c>
      <c r="X22" s="307">
        <f>+'Niv1Pub  '!X22+'Niv1Privé '!X22</f>
        <v>987</v>
      </c>
      <c r="Y22" s="133">
        <f t="shared" si="5"/>
        <v>9809</v>
      </c>
      <c r="Z22" s="133">
        <f t="shared" si="5"/>
        <v>4600</v>
      </c>
      <c r="AA22" s="82" t="s">
        <v>94</v>
      </c>
      <c r="AB22" s="306"/>
      <c r="AC22" s="306"/>
      <c r="AD22" s="306"/>
      <c r="AE22" s="306"/>
      <c r="AF22" s="306"/>
      <c r="AG22" s="135"/>
      <c r="AH22" s="307">
        <f>+'Niv1Pub  '!AJ22+'Niv1Privé '!AJ22</f>
        <v>1141</v>
      </c>
      <c r="AI22" s="307">
        <f>+'Niv1Pub  '!AH22+'Niv1Privé '!AH22</f>
        <v>1030</v>
      </c>
      <c r="AJ22" s="307">
        <f>+'Niv1Pub  '!AI22+'Niv1Privé '!AI22</f>
        <v>111</v>
      </c>
      <c r="AK22" s="307">
        <f>+'Niv1Pub  '!AK22+'Niv1Privé '!AK22</f>
        <v>445</v>
      </c>
      <c r="AL22" s="307">
        <f>+'Niv1Pub  '!AL22+'Niv1Privé '!AL22</f>
        <v>298</v>
      </c>
      <c r="AM22" s="307">
        <f>+'Niv1Pub  '!AM22+'Niv1Privé '!AM22</f>
        <v>0</v>
      </c>
      <c r="AN22" s="307">
        <f>+'Niv1Pub  '!AN22+'Niv1Privé '!AN22</f>
        <v>25</v>
      </c>
      <c r="AO22" s="307">
        <f>+'Niv1Pub  '!AO22+'Niv1Privé '!AO22</f>
        <v>1167</v>
      </c>
      <c r="AP22" s="307">
        <f>+'Niv1Pub  '!AP22+'Niv1Privé '!AP22</f>
        <v>36</v>
      </c>
      <c r="AQ22" s="307">
        <f>+'Niv1Pub  '!AQ22+'Niv1Privé '!AQ22</f>
        <v>344</v>
      </c>
      <c r="AR22" s="307">
        <f>+'Niv1Pub  '!AR22+'Niv1Privé '!AR22</f>
        <v>340</v>
      </c>
      <c r="AS22" s="307">
        <f>+'Niv1Pub  '!AS22+'Niv1Privé '!AS22</f>
        <v>4</v>
      </c>
    </row>
    <row r="23" spans="1:45" ht="15" customHeight="1">
      <c r="A23" s="295" t="s">
        <v>95</v>
      </c>
      <c r="B23" s="135">
        <f>+'Niv1Pub  '!B23+'Niv1Privé '!B23</f>
        <v>12999</v>
      </c>
      <c r="C23" s="135">
        <f>+'Niv1Pub  '!C23+'Niv1Privé '!C23</f>
        <v>6236</v>
      </c>
      <c r="D23" s="135">
        <f>+'Niv1Pub  '!D23+'Niv1Privé '!D23</f>
        <v>18817</v>
      </c>
      <c r="E23" s="135">
        <f>+'Niv1Pub  '!E23+'Niv1Privé '!E23</f>
        <v>8871</v>
      </c>
      <c r="F23" s="135">
        <f>+'Niv1Pub  '!F23+'Niv1Privé '!F23</f>
        <v>12001</v>
      </c>
      <c r="G23" s="135">
        <f>+'Niv1Pub  '!G23+'Niv1Privé '!G23</f>
        <v>5819</v>
      </c>
      <c r="H23" s="135">
        <f>+'Niv1Pub  '!H23+'Niv1Privé '!H23</f>
        <v>7110</v>
      </c>
      <c r="I23" s="135">
        <f>+'Niv1Pub  '!I23+'Niv1Privé '!I23</f>
        <v>3541</v>
      </c>
      <c r="J23" s="135">
        <f>+'Niv1Pub  '!J23+'Niv1Privé '!J23</f>
        <v>7489</v>
      </c>
      <c r="K23" s="135">
        <f>+'Niv1Pub  '!K23+'Niv1Privé '!K23</f>
        <v>3924</v>
      </c>
      <c r="L23" s="139">
        <f t="shared" si="6"/>
        <v>58416</v>
      </c>
      <c r="M23" s="139">
        <f t="shared" si="6"/>
        <v>28391</v>
      </c>
      <c r="N23" s="82" t="s">
        <v>95</v>
      </c>
      <c r="O23" s="307">
        <f>+'Niv1Pub  '!O23+'Niv1Privé '!O23</f>
        <v>1082</v>
      </c>
      <c r="P23" s="307">
        <f>+'Niv1Pub  '!P23+'Niv1Privé '!P23</f>
        <v>492</v>
      </c>
      <c r="Q23" s="307">
        <f>+'Niv1Pub  '!Q23+'Niv1Privé '!Q23</f>
        <v>3664</v>
      </c>
      <c r="R23" s="307">
        <f>+'Niv1Pub  '!R23+'Niv1Privé '!R23</f>
        <v>1618</v>
      </c>
      <c r="S23" s="307">
        <f>+'Niv1Pub  '!S23+'Niv1Privé '!S23</f>
        <v>3529</v>
      </c>
      <c r="T23" s="307">
        <f>+'Niv1Pub  '!T23+'Niv1Privé '!T23</f>
        <v>1646</v>
      </c>
      <c r="U23" s="307">
        <f>+'Niv1Pub  '!U23+'Niv1Privé '!U23</f>
        <v>457</v>
      </c>
      <c r="V23" s="307">
        <f>+'Niv1Pub  '!V23+'Niv1Privé '!V23</f>
        <v>219</v>
      </c>
      <c r="W23" s="307">
        <f>+'Niv1Pub  '!W23+'Niv1Privé '!W23</f>
        <v>1054</v>
      </c>
      <c r="X23" s="307">
        <f>+'Niv1Pub  '!X23+'Niv1Privé '!X23</f>
        <v>577</v>
      </c>
      <c r="Y23" s="133">
        <f t="shared" si="5"/>
        <v>9786</v>
      </c>
      <c r="Z23" s="133">
        <f t="shared" si="5"/>
        <v>4552</v>
      </c>
      <c r="AA23" s="82" t="s">
        <v>95</v>
      </c>
      <c r="AB23" s="306"/>
      <c r="AC23" s="306"/>
      <c r="AD23" s="306"/>
      <c r="AE23" s="306"/>
      <c r="AF23" s="306"/>
      <c r="AG23" s="135"/>
      <c r="AH23" s="307">
        <f>+'Niv1Pub  '!AJ23+'Niv1Privé '!AJ23</f>
        <v>1116</v>
      </c>
      <c r="AI23" s="307">
        <f>+'Niv1Pub  '!AH23+'Niv1Privé '!AH23</f>
        <v>1007</v>
      </c>
      <c r="AJ23" s="307">
        <f>+'Niv1Pub  '!AI23+'Niv1Privé '!AI23</f>
        <v>109</v>
      </c>
      <c r="AK23" s="307">
        <f>+'Niv1Pub  '!AK23+'Niv1Privé '!AK23</f>
        <v>365</v>
      </c>
      <c r="AL23" s="307">
        <f>+'Niv1Pub  '!AL23+'Niv1Privé '!AL23</f>
        <v>241</v>
      </c>
      <c r="AM23" s="307">
        <f>+'Niv1Pub  '!AM23+'Niv1Privé '!AM23</f>
        <v>2</v>
      </c>
      <c r="AN23" s="307">
        <f>+'Niv1Pub  '!AN23+'Niv1Privé '!AN23</f>
        <v>24</v>
      </c>
      <c r="AO23" s="307">
        <f>+'Niv1Pub  '!AO23+'Niv1Privé '!AO23</f>
        <v>1110</v>
      </c>
      <c r="AP23" s="307">
        <f>+'Niv1Pub  '!AP23+'Niv1Privé '!AP23</f>
        <v>45</v>
      </c>
      <c r="AQ23" s="307">
        <f>+'Niv1Pub  '!AQ23+'Niv1Privé '!AQ23</f>
        <v>371</v>
      </c>
      <c r="AR23" s="307">
        <f>+'Niv1Pub  '!AR23+'Niv1Privé '!AR23</f>
        <v>360</v>
      </c>
      <c r="AS23" s="307">
        <f>+'Niv1Pub  '!AS23+'Niv1Privé '!AS23</f>
        <v>11</v>
      </c>
    </row>
    <row r="24" spans="1:45" ht="15" customHeight="1">
      <c r="A24" s="295" t="s">
        <v>96</v>
      </c>
      <c r="B24" s="135">
        <f>+'Niv1Pub  '!B24+'Niv1Privé '!B24</f>
        <v>25305</v>
      </c>
      <c r="C24" s="135">
        <f>+'Niv1Pub  '!C24+'Niv1Privé '!C24</f>
        <v>12135</v>
      </c>
      <c r="D24" s="135">
        <f>+'Niv1Pub  '!D24+'Niv1Privé '!D24</f>
        <v>20986</v>
      </c>
      <c r="E24" s="135">
        <f>+'Niv1Pub  '!E24+'Niv1Privé '!E24</f>
        <v>10138</v>
      </c>
      <c r="F24" s="135">
        <f>+'Niv1Pub  '!F24+'Niv1Privé '!F24</f>
        <v>14082</v>
      </c>
      <c r="G24" s="135">
        <f>+'Niv1Pub  '!G24+'Niv1Privé '!G24</f>
        <v>6798</v>
      </c>
      <c r="H24" s="135">
        <f>+'Niv1Pub  '!H24+'Niv1Privé '!H24</f>
        <v>9191</v>
      </c>
      <c r="I24" s="135">
        <f>+'Niv1Pub  '!I24+'Niv1Privé '!I24</f>
        <v>4482</v>
      </c>
      <c r="J24" s="135">
        <f>+'Niv1Pub  '!J24+'Niv1Privé '!J24</f>
        <v>6827</v>
      </c>
      <c r="K24" s="135">
        <f>+'Niv1Pub  '!K24+'Niv1Privé '!K24</f>
        <v>3275</v>
      </c>
      <c r="L24" s="139">
        <f t="shared" si="6"/>
        <v>76391</v>
      </c>
      <c r="M24" s="139">
        <f t="shared" si="6"/>
        <v>36828</v>
      </c>
      <c r="N24" s="82" t="s">
        <v>96</v>
      </c>
      <c r="O24" s="307">
        <f>+'Niv1Pub  '!O24+'Niv1Privé '!O24</f>
        <v>5855</v>
      </c>
      <c r="P24" s="307">
        <f>+'Niv1Pub  '!P24+'Niv1Privé '!P24</f>
        <v>2713</v>
      </c>
      <c r="Q24" s="307">
        <f>+'Niv1Pub  '!Q24+'Niv1Privé '!Q24</f>
        <v>4485</v>
      </c>
      <c r="R24" s="307">
        <f>+'Niv1Pub  '!R24+'Niv1Privé '!R24</f>
        <v>2087</v>
      </c>
      <c r="S24" s="307">
        <f>+'Niv1Pub  '!S24+'Niv1Privé '!S24</f>
        <v>3873</v>
      </c>
      <c r="T24" s="307">
        <f>+'Niv1Pub  '!T24+'Niv1Privé '!T24</f>
        <v>1845</v>
      </c>
      <c r="U24" s="307">
        <f>+'Niv1Pub  '!U24+'Niv1Privé '!U24</f>
        <v>1444</v>
      </c>
      <c r="V24" s="307">
        <f>+'Niv1Pub  '!V24+'Niv1Privé '!V24</f>
        <v>716</v>
      </c>
      <c r="W24" s="307">
        <f>+'Niv1Pub  '!W24+'Niv1Privé '!W24</f>
        <v>1301</v>
      </c>
      <c r="X24" s="307">
        <f>+'Niv1Pub  '!X24+'Niv1Privé '!X24</f>
        <v>649</v>
      </c>
      <c r="Y24" s="133">
        <f t="shared" si="5"/>
        <v>16958</v>
      </c>
      <c r="Z24" s="133">
        <f t="shared" si="5"/>
        <v>8010</v>
      </c>
      <c r="AA24" s="82" t="s">
        <v>96</v>
      </c>
      <c r="AB24" s="306"/>
      <c r="AC24" s="306"/>
      <c r="AD24" s="306"/>
      <c r="AE24" s="306"/>
      <c r="AF24" s="306"/>
      <c r="AG24" s="135"/>
      <c r="AH24" s="307">
        <f>+'Niv1Pub  '!AJ24+'Niv1Privé '!AJ24</f>
        <v>1223</v>
      </c>
      <c r="AI24" s="307">
        <f>+'Niv1Pub  '!AH24+'Niv1Privé '!AH24</f>
        <v>1057</v>
      </c>
      <c r="AJ24" s="307">
        <f>+'Niv1Pub  '!AI24+'Niv1Privé '!AI24</f>
        <v>166</v>
      </c>
      <c r="AK24" s="307">
        <f>+'Niv1Pub  '!AK24+'Niv1Privé '!AK24</f>
        <v>351</v>
      </c>
      <c r="AL24" s="307">
        <f>+'Niv1Pub  '!AL24+'Niv1Privé '!AL24</f>
        <v>404</v>
      </c>
      <c r="AM24" s="307">
        <f>+'Niv1Pub  '!AM24+'Niv1Privé '!AM24</f>
        <v>6</v>
      </c>
      <c r="AN24" s="307">
        <f>+'Niv1Pub  '!AN24+'Niv1Privé '!AN24</f>
        <v>38</v>
      </c>
      <c r="AO24" s="307">
        <f>+'Niv1Pub  '!AO24+'Niv1Privé '!AO24</f>
        <v>1228</v>
      </c>
      <c r="AP24" s="307">
        <f>+'Niv1Pub  '!AP24+'Niv1Privé '!AP24</f>
        <v>32</v>
      </c>
      <c r="AQ24" s="307">
        <f>+'Niv1Pub  '!AQ24+'Niv1Privé '!AQ24</f>
        <v>459</v>
      </c>
      <c r="AR24" s="307">
        <f>+'Niv1Pub  '!AR24+'Niv1Privé '!AR24</f>
        <v>450</v>
      </c>
      <c r="AS24" s="307">
        <f>+'Niv1Pub  '!AS24+'Niv1Privé '!AS24</f>
        <v>9</v>
      </c>
    </row>
    <row r="25" spans="1:45" ht="15" customHeight="1">
      <c r="A25" s="295" t="s">
        <v>97</v>
      </c>
      <c r="B25" s="135">
        <f>+'Niv1Pub  '!B25+'Niv1Privé '!B25</f>
        <v>10976</v>
      </c>
      <c r="C25" s="135">
        <f>+'Niv1Pub  '!C25+'Niv1Privé '!C25</f>
        <v>5141</v>
      </c>
      <c r="D25" s="135">
        <f>+'Niv1Pub  '!D25+'Niv1Privé '!D25</f>
        <v>10017</v>
      </c>
      <c r="E25" s="135">
        <f>+'Niv1Pub  '!E25+'Niv1Privé '!E25</f>
        <v>4749</v>
      </c>
      <c r="F25" s="135">
        <f>+'Niv1Pub  '!F25+'Niv1Privé '!F25</f>
        <v>8246</v>
      </c>
      <c r="G25" s="135">
        <f>+'Niv1Pub  '!G25+'Niv1Privé '!G25</f>
        <v>3984</v>
      </c>
      <c r="H25" s="135">
        <f>+'Niv1Pub  '!H25+'Niv1Privé '!H25</f>
        <v>5706</v>
      </c>
      <c r="I25" s="135">
        <f>+'Niv1Pub  '!I25+'Niv1Privé '!I25</f>
        <v>2780</v>
      </c>
      <c r="J25" s="135">
        <f>+'Niv1Pub  '!J25+'Niv1Privé '!J25</f>
        <v>4780</v>
      </c>
      <c r="K25" s="135">
        <f>+'Niv1Pub  '!K25+'Niv1Privé '!K25</f>
        <v>2494</v>
      </c>
      <c r="L25" s="139">
        <f t="shared" si="6"/>
        <v>39725</v>
      </c>
      <c r="M25" s="139">
        <f t="shared" si="6"/>
        <v>19148</v>
      </c>
      <c r="N25" s="82" t="s">
        <v>97</v>
      </c>
      <c r="O25" s="307">
        <f>+'Niv1Pub  '!O25+'Niv1Privé '!O25</f>
        <v>3579</v>
      </c>
      <c r="P25" s="307">
        <f>+'Niv1Pub  '!P25+'Niv1Privé '!P25</f>
        <v>1599</v>
      </c>
      <c r="Q25" s="307">
        <f>+'Niv1Pub  '!Q25+'Niv1Privé '!Q25</f>
        <v>2273</v>
      </c>
      <c r="R25" s="307">
        <f>+'Niv1Pub  '!R25+'Niv1Privé '!R25</f>
        <v>1022</v>
      </c>
      <c r="S25" s="307">
        <f>+'Niv1Pub  '!S25+'Niv1Privé '!S25</f>
        <v>2355</v>
      </c>
      <c r="T25" s="307">
        <f>+'Niv1Pub  '!T25+'Niv1Privé '!T25</f>
        <v>1101</v>
      </c>
      <c r="U25" s="307">
        <f>+'Niv1Pub  '!U25+'Niv1Privé '!U25</f>
        <v>1280</v>
      </c>
      <c r="V25" s="307">
        <f>+'Niv1Pub  '!V25+'Niv1Privé '!V25</f>
        <v>647</v>
      </c>
      <c r="W25" s="307">
        <f>+'Niv1Pub  '!W25+'Niv1Privé '!W25</f>
        <v>1150</v>
      </c>
      <c r="X25" s="307">
        <f>+'Niv1Pub  '!X25+'Niv1Privé '!X25</f>
        <v>606</v>
      </c>
      <c r="Y25" s="133">
        <f t="shared" si="5"/>
        <v>10637</v>
      </c>
      <c r="Z25" s="133">
        <f t="shared" si="5"/>
        <v>4975</v>
      </c>
      <c r="AA25" s="82" t="s">
        <v>97</v>
      </c>
      <c r="AB25" s="306"/>
      <c r="AC25" s="306"/>
      <c r="AD25" s="306"/>
      <c r="AE25" s="306"/>
      <c r="AF25" s="306"/>
      <c r="AG25" s="135"/>
      <c r="AH25" s="307">
        <f>+'Niv1Pub  '!AJ25+'Niv1Privé '!AJ25</f>
        <v>847</v>
      </c>
      <c r="AI25" s="307">
        <f>+'Niv1Pub  '!AH25+'Niv1Privé '!AH25</f>
        <v>749</v>
      </c>
      <c r="AJ25" s="307">
        <f>+'Niv1Pub  '!AI25+'Niv1Privé '!AI25</f>
        <v>98</v>
      </c>
      <c r="AK25" s="307">
        <f>+'Niv1Pub  '!AK25+'Niv1Privé '!AK25</f>
        <v>196</v>
      </c>
      <c r="AL25" s="307">
        <f>+'Niv1Pub  '!AL25+'Niv1Privé '!AL25</f>
        <v>197</v>
      </c>
      <c r="AM25" s="307">
        <f>+'Niv1Pub  '!AM25+'Niv1Privé '!AM25</f>
        <v>0</v>
      </c>
      <c r="AN25" s="307">
        <f>+'Niv1Pub  '!AN25+'Niv1Privé '!AN25</f>
        <v>6</v>
      </c>
      <c r="AO25" s="307">
        <f>+'Niv1Pub  '!AO25+'Niv1Privé '!AO25</f>
        <v>823</v>
      </c>
      <c r="AP25" s="307">
        <f>+'Niv1Pub  '!AP25+'Niv1Privé '!AP25</f>
        <v>28</v>
      </c>
      <c r="AQ25" s="307">
        <f>+'Niv1Pub  '!AQ25+'Niv1Privé '!AQ25</f>
        <v>312</v>
      </c>
      <c r="AR25" s="307">
        <f>+'Niv1Pub  '!AR25+'Niv1Privé '!AR25</f>
        <v>295</v>
      </c>
      <c r="AS25" s="307">
        <f>+'Niv1Pub  '!AS25+'Niv1Privé '!AS25</f>
        <v>17</v>
      </c>
    </row>
    <row r="26" spans="1:45" ht="15" customHeight="1">
      <c r="A26" s="295" t="s">
        <v>98</v>
      </c>
      <c r="B26" s="135">
        <f>+'Niv1Pub  '!B26+'Niv1Privé '!B26</f>
        <v>7239</v>
      </c>
      <c r="C26" s="135">
        <f>+'Niv1Pub  '!C26+'Niv1Privé '!C26</f>
        <v>3547</v>
      </c>
      <c r="D26" s="135">
        <f>+'Niv1Pub  '!D26+'Niv1Privé '!D26</f>
        <v>6485</v>
      </c>
      <c r="E26" s="135">
        <f>+'Niv1Pub  '!E26+'Niv1Privé '!E26</f>
        <v>3099</v>
      </c>
      <c r="F26" s="135">
        <f>+'Niv1Pub  '!F26+'Niv1Privé '!F26</f>
        <v>3816</v>
      </c>
      <c r="G26" s="135">
        <f>+'Niv1Pub  '!G26+'Niv1Privé '!G26</f>
        <v>1853</v>
      </c>
      <c r="H26" s="135">
        <f>+'Niv1Pub  '!H26+'Niv1Privé '!H26</f>
        <v>2231</v>
      </c>
      <c r="I26" s="135">
        <f>+'Niv1Pub  '!I26+'Niv1Privé '!I26</f>
        <v>1082</v>
      </c>
      <c r="J26" s="135">
        <f>+'Niv1Pub  '!J26+'Niv1Privé '!J26</f>
        <v>1777</v>
      </c>
      <c r="K26" s="135">
        <f>+'Niv1Pub  '!K26+'Niv1Privé '!K26</f>
        <v>880</v>
      </c>
      <c r="L26" s="139">
        <f t="shared" si="6"/>
        <v>21548</v>
      </c>
      <c r="M26" s="139">
        <f t="shared" si="6"/>
        <v>10461</v>
      </c>
      <c r="N26" s="82" t="s">
        <v>98</v>
      </c>
      <c r="O26" s="307">
        <f>+'Niv1Pub  '!O26+'Niv1Privé '!O26</f>
        <v>398</v>
      </c>
      <c r="P26" s="307">
        <f>+'Niv1Pub  '!P26+'Niv1Privé '!P26</f>
        <v>176</v>
      </c>
      <c r="Q26" s="307">
        <f>+'Niv1Pub  '!Q26+'Niv1Privé '!Q26</f>
        <v>1328</v>
      </c>
      <c r="R26" s="307">
        <f>+'Niv1Pub  '!R26+'Niv1Privé '!R26</f>
        <v>648</v>
      </c>
      <c r="S26" s="307">
        <f>+'Niv1Pub  '!S26+'Niv1Privé '!S26</f>
        <v>868</v>
      </c>
      <c r="T26" s="307">
        <f>+'Niv1Pub  '!T26+'Niv1Privé '!T26</f>
        <v>415</v>
      </c>
      <c r="U26" s="307">
        <f>+'Niv1Pub  '!U26+'Niv1Privé '!U26</f>
        <v>186</v>
      </c>
      <c r="V26" s="307">
        <f>+'Niv1Pub  '!V26+'Niv1Privé '!V26</f>
        <v>87</v>
      </c>
      <c r="W26" s="307">
        <f>+'Niv1Pub  '!W26+'Niv1Privé '!W26</f>
        <v>343</v>
      </c>
      <c r="X26" s="307">
        <f>+'Niv1Pub  '!X26+'Niv1Privé '!X26</f>
        <v>187</v>
      </c>
      <c r="Y26" s="133">
        <f t="shared" si="5"/>
        <v>3123</v>
      </c>
      <c r="Z26" s="133">
        <f t="shared" si="5"/>
        <v>1513</v>
      </c>
      <c r="AA26" s="82" t="s">
        <v>98</v>
      </c>
      <c r="AB26" s="306"/>
      <c r="AC26" s="306"/>
      <c r="AD26" s="306"/>
      <c r="AE26" s="306"/>
      <c r="AF26" s="306"/>
      <c r="AG26" s="135"/>
      <c r="AH26" s="307">
        <f>+'Niv1Pub  '!AJ26+'Niv1Privé '!AJ26</f>
        <v>432</v>
      </c>
      <c r="AI26" s="307">
        <f>+'Niv1Pub  '!AH26+'Niv1Privé '!AH26</f>
        <v>365</v>
      </c>
      <c r="AJ26" s="307">
        <f>+'Niv1Pub  '!AI26+'Niv1Privé '!AI26</f>
        <v>67</v>
      </c>
      <c r="AK26" s="307">
        <f>+'Niv1Pub  '!AK26+'Niv1Privé '!AK26</f>
        <v>96</v>
      </c>
      <c r="AL26" s="307">
        <f>+'Niv1Pub  '!AL26+'Niv1Privé '!AL26</f>
        <v>136</v>
      </c>
      <c r="AM26" s="307">
        <f>+'Niv1Pub  '!AM26+'Niv1Privé '!AM26</f>
        <v>0</v>
      </c>
      <c r="AN26" s="307">
        <f>+'Niv1Pub  '!AN26+'Niv1Privé '!AN26</f>
        <v>0</v>
      </c>
      <c r="AO26" s="307">
        <f>+'Niv1Pub  '!AO26+'Niv1Privé '!AO26</f>
        <v>414</v>
      </c>
      <c r="AP26" s="307">
        <f>+'Niv1Pub  '!AP26+'Niv1Privé '!AP26</f>
        <v>6</v>
      </c>
      <c r="AQ26" s="307">
        <f>+'Niv1Pub  '!AQ26+'Niv1Privé '!AQ26</f>
        <v>200</v>
      </c>
      <c r="AR26" s="307">
        <f>+'Niv1Pub  '!AR26+'Niv1Privé '!AR26</f>
        <v>194</v>
      </c>
      <c r="AS26" s="307">
        <f>+'Niv1Pub  '!AS26+'Niv1Privé '!AS26</f>
        <v>6</v>
      </c>
    </row>
    <row r="27" spans="1:45" ht="15" customHeight="1">
      <c r="A27" s="295" t="s">
        <v>99</v>
      </c>
      <c r="B27" s="135">
        <f>+'Niv1Pub  '!B27+'Niv1Privé '!B27</f>
        <v>6790</v>
      </c>
      <c r="C27" s="135">
        <f>+'Niv1Pub  '!C27+'Niv1Privé '!C27</f>
        <v>3106</v>
      </c>
      <c r="D27" s="135">
        <f>+'Niv1Pub  '!D27+'Niv1Privé '!D27</f>
        <v>10773</v>
      </c>
      <c r="E27" s="135">
        <f>+'Niv1Pub  '!E27+'Niv1Privé '!E27</f>
        <v>4908</v>
      </c>
      <c r="F27" s="135">
        <f>+'Niv1Pub  '!F27+'Niv1Privé '!F27</f>
        <v>9193</v>
      </c>
      <c r="G27" s="135">
        <f>+'Niv1Pub  '!G27+'Niv1Privé '!G27</f>
        <v>4337</v>
      </c>
      <c r="H27" s="135">
        <f>+'Niv1Pub  '!H27+'Niv1Privé '!H27</f>
        <v>6660</v>
      </c>
      <c r="I27" s="135">
        <f>+'Niv1Pub  '!I27+'Niv1Privé '!I27</f>
        <v>3252</v>
      </c>
      <c r="J27" s="135">
        <f>+'Niv1Pub  '!J27+'Niv1Privé '!J27</f>
        <v>7621</v>
      </c>
      <c r="K27" s="135">
        <f>+'Niv1Pub  '!K27+'Niv1Privé '!K27</f>
        <v>3862</v>
      </c>
      <c r="L27" s="139">
        <f t="shared" si="6"/>
        <v>41037</v>
      </c>
      <c r="M27" s="139">
        <f t="shared" si="6"/>
        <v>19465</v>
      </c>
      <c r="N27" s="82" t="s">
        <v>99</v>
      </c>
      <c r="O27" s="307">
        <f>+'Niv1Pub  '!O27+'Niv1Privé '!O27</f>
        <v>642</v>
      </c>
      <c r="P27" s="307">
        <f>+'Niv1Pub  '!P27+'Niv1Privé '!P27</f>
        <v>282</v>
      </c>
      <c r="Q27" s="307">
        <f>+'Niv1Pub  '!Q27+'Niv1Privé '!Q27</f>
        <v>2542</v>
      </c>
      <c r="R27" s="307">
        <f>+'Niv1Pub  '!R27+'Niv1Privé '!R27</f>
        <v>1006</v>
      </c>
      <c r="S27" s="307">
        <f>+'Niv1Pub  '!S27+'Niv1Privé '!S27</f>
        <v>2781</v>
      </c>
      <c r="T27" s="307">
        <f>+'Niv1Pub  '!T27+'Niv1Privé '!T27</f>
        <v>1231</v>
      </c>
      <c r="U27" s="307">
        <f>+'Niv1Pub  '!U27+'Niv1Privé '!U27</f>
        <v>544</v>
      </c>
      <c r="V27" s="307">
        <f>+'Niv1Pub  '!V27+'Niv1Privé '!V27</f>
        <v>243</v>
      </c>
      <c r="W27" s="307">
        <f>+'Niv1Pub  '!W27+'Niv1Privé '!W27</f>
        <v>1810</v>
      </c>
      <c r="X27" s="307">
        <f>+'Niv1Pub  '!X27+'Niv1Privé '!X27</f>
        <v>979</v>
      </c>
      <c r="Y27" s="133">
        <f t="shared" si="5"/>
        <v>8319</v>
      </c>
      <c r="Z27" s="133">
        <f t="shared" si="5"/>
        <v>3741</v>
      </c>
      <c r="AA27" s="82" t="s">
        <v>99</v>
      </c>
      <c r="AB27" s="306"/>
      <c r="AC27" s="306"/>
      <c r="AD27" s="306"/>
      <c r="AE27" s="306"/>
      <c r="AF27" s="306"/>
      <c r="AG27" s="135"/>
      <c r="AH27" s="307">
        <f>+'Niv1Pub  '!AJ27+'Niv1Privé '!AJ27</f>
        <v>1238</v>
      </c>
      <c r="AI27" s="307">
        <f>+'Niv1Pub  '!AH27+'Niv1Privé '!AH27</f>
        <v>1145</v>
      </c>
      <c r="AJ27" s="307">
        <f>+'Niv1Pub  '!AI27+'Niv1Privé '!AI27</f>
        <v>93</v>
      </c>
      <c r="AK27" s="307">
        <f>+'Niv1Pub  '!AK27+'Niv1Privé '!AK27</f>
        <v>590</v>
      </c>
      <c r="AL27" s="307">
        <f>+'Niv1Pub  '!AL27+'Niv1Privé '!AL27</f>
        <v>189</v>
      </c>
      <c r="AM27" s="307">
        <f>+'Niv1Pub  '!AM27+'Niv1Privé '!AM27</f>
        <v>1</v>
      </c>
      <c r="AN27" s="307">
        <f>+'Niv1Pub  '!AN27+'Niv1Privé '!AN27</f>
        <v>21</v>
      </c>
      <c r="AO27" s="307">
        <f>+'Niv1Pub  '!AO27+'Niv1Privé '!AO27</f>
        <v>1061</v>
      </c>
      <c r="AP27" s="307">
        <f>+'Niv1Pub  '!AP27+'Niv1Privé '!AP27</f>
        <v>33</v>
      </c>
      <c r="AQ27" s="307">
        <f>+'Niv1Pub  '!AQ27+'Niv1Privé '!AQ27</f>
        <v>329</v>
      </c>
      <c r="AR27" s="307">
        <f>+'Niv1Pub  '!AR27+'Niv1Privé '!AR27</f>
        <v>315</v>
      </c>
      <c r="AS27" s="307">
        <f>+'Niv1Pub  '!AS27+'Niv1Privé '!AS27</f>
        <v>14</v>
      </c>
    </row>
    <row r="28" spans="1:45" ht="15" customHeight="1">
      <c r="A28" s="295" t="s">
        <v>100</v>
      </c>
      <c r="B28" s="135">
        <f>+'Niv1Pub  '!B28+'Niv1Privé '!B28</f>
        <v>13637</v>
      </c>
      <c r="C28" s="135">
        <f>+'Niv1Pub  '!C28+'Niv1Privé '!C28</f>
        <v>6478</v>
      </c>
      <c r="D28" s="135">
        <f>+'Niv1Pub  '!D28+'Niv1Privé '!D28</f>
        <v>13089</v>
      </c>
      <c r="E28" s="135">
        <f>+'Niv1Pub  '!E28+'Niv1Privé '!E28</f>
        <v>6343</v>
      </c>
      <c r="F28" s="135">
        <f>+'Niv1Pub  '!F28+'Niv1Privé '!F28</f>
        <v>9237</v>
      </c>
      <c r="G28" s="135">
        <f>+'Niv1Pub  '!G28+'Niv1Privé '!G28</f>
        <v>4496</v>
      </c>
      <c r="H28" s="135">
        <f>+'Niv1Pub  '!H28+'Niv1Privé '!H28</f>
        <v>5763</v>
      </c>
      <c r="I28" s="135">
        <f>+'Niv1Pub  '!I28+'Niv1Privé '!I28</f>
        <v>2907</v>
      </c>
      <c r="J28" s="135">
        <f>+'Niv1Pub  '!J28+'Niv1Privé '!J28</f>
        <v>4380</v>
      </c>
      <c r="K28" s="135">
        <f>+'Niv1Pub  '!K28+'Niv1Privé '!K28</f>
        <v>2213</v>
      </c>
      <c r="L28" s="139">
        <f t="shared" si="6"/>
        <v>46106</v>
      </c>
      <c r="M28" s="139">
        <f t="shared" si="6"/>
        <v>22437</v>
      </c>
      <c r="N28" s="82" t="s">
        <v>100</v>
      </c>
      <c r="O28" s="307">
        <f>+'Niv1Pub  '!O28+'Niv1Privé '!O28</f>
        <v>2864</v>
      </c>
      <c r="P28" s="307">
        <f>+'Niv1Pub  '!P28+'Niv1Privé '!P28</f>
        <v>1316</v>
      </c>
      <c r="Q28" s="307">
        <f>+'Niv1Pub  '!Q28+'Niv1Privé '!Q28</f>
        <v>2834</v>
      </c>
      <c r="R28" s="307">
        <f>+'Niv1Pub  '!R28+'Niv1Privé '!R28</f>
        <v>1290</v>
      </c>
      <c r="S28" s="307">
        <f>+'Niv1Pub  '!S28+'Niv1Privé '!S28</f>
        <v>2521</v>
      </c>
      <c r="T28" s="307">
        <f>+'Niv1Pub  '!T28+'Niv1Privé '!T28</f>
        <v>1196</v>
      </c>
      <c r="U28" s="307">
        <f>+'Niv1Pub  '!U28+'Niv1Privé '!U28</f>
        <v>900</v>
      </c>
      <c r="V28" s="307">
        <f>+'Niv1Pub  '!V28+'Niv1Privé '!V28</f>
        <v>438</v>
      </c>
      <c r="W28" s="307">
        <f>+'Niv1Pub  '!W28+'Niv1Privé '!W28</f>
        <v>880</v>
      </c>
      <c r="X28" s="307">
        <f>+'Niv1Pub  '!X28+'Niv1Privé '!X28</f>
        <v>484</v>
      </c>
      <c r="Y28" s="133">
        <f t="shared" si="5"/>
        <v>9999</v>
      </c>
      <c r="Z28" s="133">
        <f t="shared" si="5"/>
        <v>4724</v>
      </c>
      <c r="AA28" s="82" t="s">
        <v>100</v>
      </c>
      <c r="AB28" s="306"/>
      <c r="AC28" s="306"/>
      <c r="AD28" s="306"/>
      <c r="AE28" s="306"/>
      <c r="AF28" s="306"/>
      <c r="AG28" s="135"/>
      <c r="AH28" s="307">
        <f>+'Niv1Pub  '!AJ28+'Niv1Privé '!AJ28</f>
        <v>843</v>
      </c>
      <c r="AI28" s="307">
        <f>+'Niv1Pub  '!AH28+'Niv1Privé '!AH28</f>
        <v>703</v>
      </c>
      <c r="AJ28" s="307">
        <f>+'Niv1Pub  '!AI28+'Niv1Privé '!AI28</f>
        <v>140</v>
      </c>
      <c r="AK28" s="307">
        <f>+'Niv1Pub  '!AK28+'Niv1Privé '!AK28</f>
        <v>216</v>
      </c>
      <c r="AL28" s="307">
        <f>+'Niv1Pub  '!AL28+'Niv1Privé '!AL28</f>
        <v>244</v>
      </c>
      <c r="AM28" s="307">
        <f>+'Niv1Pub  '!AM28+'Niv1Privé '!AM28</f>
        <v>1</v>
      </c>
      <c r="AN28" s="307">
        <f>+'Niv1Pub  '!AN28+'Niv1Privé '!AN28</f>
        <v>13</v>
      </c>
      <c r="AO28" s="307">
        <f>+'Niv1Pub  '!AO28+'Niv1Privé '!AO28</f>
        <v>914</v>
      </c>
      <c r="AP28" s="307">
        <f>+'Niv1Pub  '!AP28+'Niv1Privé '!AP28</f>
        <v>32</v>
      </c>
      <c r="AQ28" s="307">
        <f>+'Niv1Pub  '!AQ28+'Niv1Privé '!AQ28</f>
        <v>334</v>
      </c>
      <c r="AR28" s="307">
        <f>+'Niv1Pub  '!AR28+'Niv1Privé '!AR28</f>
        <v>297</v>
      </c>
      <c r="AS28" s="307">
        <f>+'Niv1Pub  '!AS28+'Niv1Privé '!AS28</f>
        <v>37</v>
      </c>
    </row>
    <row r="29" spans="1:45" ht="15" customHeight="1">
      <c r="A29" s="295" t="s">
        <v>102</v>
      </c>
      <c r="B29" s="135">
        <f>+'Niv1Pub  '!B29+'Niv1Privé '!B29</f>
        <v>10160</v>
      </c>
      <c r="C29" s="135">
        <f>+'Niv1Pub  '!C29+'Niv1Privé '!C29</f>
        <v>4921</v>
      </c>
      <c r="D29" s="135">
        <f>+'Niv1Pub  '!D29+'Niv1Privé '!D29</f>
        <v>13104</v>
      </c>
      <c r="E29" s="135">
        <f>+'Niv1Pub  '!E29+'Niv1Privé '!E29</f>
        <v>6262</v>
      </c>
      <c r="F29" s="135">
        <f>+'Niv1Pub  '!F29+'Niv1Privé '!F29</f>
        <v>8156</v>
      </c>
      <c r="G29" s="135">
        <f>+'Niv1Pub  '!G29+'Niv1Privé '!G29</f>
        <v>3954</v>
      </c>
      <c r="H29" s="135">
        <f>+'Niv1Pub  '!H29+'Niv1Privé '!H29</f>
        <v>4678</v>
      </c>
      <c r="I29" s="135">
        <f>+'Niv1Pub  '!I29+'Niv1Privé '!I29</f>
        <v>2335</v>
      </c>
      <c r="J29" s="135">
        <f>+'Niv1Pub  '!J29+'Niv1Privé '!J29</f>
        <v>4665</v>
      </c>
      <c r="K29" s="135">
        <f>+'Niv1Pub  '!K29+'Niv1Privé '!K29</f>
        <v>2383</v>
      </c>
      <c r="L29" s="139">
        <f t="shared" si="6"/>
        <v>40763</v>
      </c>
      <c r="M29" s="139">
        <f t="shared" si="6"/>
        <v>19855</v>
      </c>
      <c r="N29" s="82" t="s">
        <v>101</v>
      </c>
      <c r="O29" s="307">
        <f>+'Niv1Pub  '!O29+'Niv1Privé '!O29</f>
        <v>624</v>
      </c>
      <c r="P29" s="307">
        <f>+'Niv1Pub  '!P29+'Niv1Privé '!P29</f>
        <v>294</v>
      </c>
      <c r="Q29" s="307">
        <f>+'Niv1Pub  '!Q29+'Niv1Privé '!Q29</f>
        <v>2333</v>
      </c>
      <c r="R29" s="307">
        <f>+'Niv1Pub  '!R29+'Niv1Privé '!R29</f>
        <v>1082</v>
      </c>
      <c r="S29" s="307">
        <f>+'Niv1Pub  '!S29+'Niv1Privé '!S29</f>
        <v>2086</v>
      </c>
      <c r="T29" s="307">
        <f>+'Niv1Pub  '!T29+'Niv1Privé '!T29</f>
        <v>962</v>
      </c>
      <c r="U29" s="307">
        <f>+'Niv1Pub  '!U29+'Niv1Privé '!U29</f>
        <v>159</v>
      </c>
      <c r="V29" s="307">
        <f>+'Niv1Pub  '!V29+'Niv1Privé '!V29</f>
        <v>64</v>
      </c>
      <c r="W29" s="307">
        <f>+'Niv1Pub  '!W29+'Niv1Privé '!W29</f>
        <v>853</v>
      </c>
      <c r="X29" s="307">
        <f>+'Niv1Pub  '!X29+'Niv1Privé '!X29</f>
        <v>427</v>
      </c>
      <c r="Y29" s="133">
        <f t="shared" si="5"/>
        <v>6055</v>
      </c>
      <c r="Z29" s="133">
        <f t="shared" si="5"/>
        <v>2829</v>
      </c>
      <c r="AA29" s="82" t="s">
        <v>101</v>
      </c>
      <c r="AB29" s="306"/>
      <c r="AC29" s="306"/>
      <c r="AD29" s="306"/>
      <c r="AE29" s="306"/>
      <c r="AF29" s="306"/>
      <c r="AG29" s="135"/>
      <c r="AH29" s="307">
        <f>+'Niv1Pub  '!AJ29+'Niv1Privé '!AJ29</f>
        <v>775</v>
      </c>
      <c r="AI29" s="307">
        <f>+'Niv1Pub  '!AH29+'Niv1Privé '!AH29</f>
        <v>635</v>
      </c>
      <c r="AJ29" s="307">
        <f>+'Niv1Pub  '!AI29+'Niv1Privé '!AI29</f>
        <v>140</v>
      </c>
      <c r="AK29" s="307">
        <f>+'Niv1Pub  '!AK29+'Niv1Privé '!AK29</f>
        <v>205</v>
      </c>
      <c r="AL29" s="307">
        <f>+'Niv1Pub  '!AL29+'Niv1Privé '!AL29</f>
        <v>290</v>
      </c>
      <c r="AM29" s="307">
        <f>+'Niv1Pub  '!AM29+'Niv1Privé '!AM29</f>
        <v>0</v>
      </c>
      <c r="AN29" s="307">
        <f>+'Niv1Pub  '!AN29+'Niv1Privé '!AN29</f>
        <v>51</v>
      </c>
      <c r="AO29" s="307">
        <f>+'Niv1Pub  '!AO29+'Niv1Privé '!AO29</f>
        <v>828</v>
      </c>
      <c r="AP29" s="307">
        <f>+'Niv1Pub  '!AP29+'Niv1Privé '!AP29</f>
        <v>20</v>
      </c>
      <c r="AQ29" s="307">
        <f>+'Niv1Pub  '!AQ29+'Niv1Privé '!AQ29</f>
        <v>261</v>
      </c>
      <c r="AR29" s="307">
        <f>+'Niv1Pub  '!AR29+'Niv1Privé '!AR29</f>
        <v>247</v>
      </c>
      <c r="AS29" s="307">
        <f>+'Niv1Pub  '!AS29+'Niv1Privé '!AS29</f>
        <v>14</v>
      </c>
    </row>
    <row r="30" spans="1:45" ht="15" customHeight="1">
      <c r="A30" s="295" t="s">
        <v>102</v>
      </c>
      <c r="B30" s="135">
        <f>+'Niv1Pub  '!B30+'Niv1Privé '!B30</f>
        <v>17426</v>
      </c>
      <c r="C30" s="135">
        <f>+'Niv1Pub  '!C30+'Niv1Privé '!C30</f>
        <v>8454</v>
      </c>
      <c r="D30" s="135">
        <f>+'Niv1Pub  '!D30+'Niv1Privé '!D30</f>
        <v>17886</v>
      </c>
      <c r="E30" s="135">
        <f>+'Niv1Pub  '!E30+'Niv1Privé '!E30</f>
        <v>8516</v>
      </c>
      <c r="F30" s="135">
        <f>+'Niv1Pub  '!F30+'Niv1Privé '!F30</f>
        <v>11803</v>
      </c>
      <c r="G30" s="135">
        <f>+'Niv1Pub  '!G30+'Niv1Privé '!G30</f>
        <v>5580</v>
      </c>
      <c r="H30" s="135">
        <f>+'Niv1Pub  '!H30+'Niv1Privé '!H30</f>
        <v>7223</v>
      </c>
      <c r="I30" s="135">
        <f>+'Niv1Pub  '!I30+'Niv1Privé '!I30</f>
        <v>3590</v>
      </c>
      <c r="J30" s="135">
        <f>+'Niv1Pub  '!J30+'Niv1Privé '!J30</f>
        <v>5660</v>
      </c>
      <c r="K30" s="135">
        <f>+'Niv1Pub  '!K30+'Niv1Privé '!K30</f>
        <v>2811</v>
      </c>
      <c r="L30" s="139">
        <f t="shared" si="6"/>
        <v>59998</v>
      </c>
      <c r="M30" s="139">
        <f t="shared" si="6"/>
        <v>28951</v>
      </c>
      <c r="N30" s="82" t="s">
        <v>102</v>
      </c>
      <c r="O30" s="307">
        <f>+'Niv1Pub  '!O30+'Niv1Privé '!O30</f>
        <v>991</v>
      </c>
      <c r="P30" s="307">
        <f>+'Niv1Pub  '!P30+'Niv1Privé '!P30</f>
        <v>439</v>
      </c>
      <c r="Q30" s="307">
        <f>+'Niv1Pub  '!Q30+'Niv1Privé '!Q30</f>
        <v>2963</v>
      </c>
      <c r="R30" s="307">
        <f>+'Niv1Pub  '!R30+'Niv1Privé '!R30</f>
        <v>1363</v>
      </c>
      <c r="S30" s="307">
        <f>+'Niv1Pub  '!S30+'Niv1Privé '!S30</f>
        <v>2541</v>
      </c>
      <c r="T30" s="307">
        <f>+'Niv1Pub  '!T30+'Niv1Privé '!T30</f>
        <v>1150</v>
      </c>
      <c r="U30" s="307">
        <f>+'Niv1Pub  '!U30+'Niv1Privé '!U30</f>
        <v>434</v>
      </c>
      <c r="V30" s="307">
        <f>+'Niv1Pub  '!V30+'Niv1Privé '!V30</f>
        <v>207</v>
      </c>
      <c r="W30" s="307">
        <f>+'Niv1Pub  '!W30+'Niv1Privé '!W30</f>
        <v>951</v>
      </c>
      <c r="X30" s="307">
        <f>+'Niv1Pub  '!X30+'Niv1Privé '!X30</f>
        <v>476</v>
      </c>
      <c r="Y30" s="133">
        <f t="shared" si="5"/>
        <v>7880</v>
      </c>
      <c r="Z30" s="133">
        <f t="shared" si="5"/>
        <v>3635</v>
      </c>
      <c r="AA30" s="82" t="s">
        <v>102</v>
      </c>
      <c r="AB30" s="306"/>
      <c r="AC30" s="306"/>
      <c r="AD30" s="306"/>
      <c r="AE30" s="306"/>
      <c r="AF30" s="306"/>
      <c r="AG30" s="135"/>
      <c r="AH30" s="307">
        <f>+'Niv1Pub  '!AJ30+'Niv1Privé '!AJ30</f>
        <v>1134</v>
      </c>
      <c r="AI30" s="307">
        <f>+'Niv1Pub  '!AH30+'Niv1Privé '!AH30</f>
        <v>988</v>
      </c>
      <c r="AJ30" s="307">
        <f>+'Niv1Pub  '!AI30+'Niv1Privé '!AI30</f>
        <v>146</v>
      </c>
      <c r="AK30" s="307">
        <f>+'Niv1Pub  '!AK30+'Niv1Privé '!AK30</f>
        <v>241</v>
      </c>
      <c r="AL30" s="307">
        <f>+'Niv1Pub  '!AL30+'Niv1Privé '!AL30</f>
        <v>452</v>
      </c>
      <c r="AM30" s="307">
        <f>+'Niv1Pub  '!AM30+'Niv1Privé '!AM30</f>
        <v>0</v>
      </c>
      <c r="AN30" s="307">
        <f>+'Niv1Pub  '!AN30+'Niv1Privé '!AN30</f>
        <v>18</v>
      </c>
      <c r="AO30" s="307">
        <f>+'Niv1Pub  '!AO30+'Niv1Privé '!AO30</f>
        <v>1182</v>
      </c>
      <c r="AP30" s="307">
        <f>+'Niv1Pub  '!AP30+'Niv1Privé '!AP30</f>
        <v>43</v>
      </c>
      <c r="AQ30" s="307">
        <f>+'Niv1Pub  '!AQ30+'Niv1Privé '!AQ30</f>
        <v>412</v>
      </c>
      <c r="AR30" s="307">
        <f>+'Niv1Pub  '!AR30+'Niv1Privé '!AR30</f>
        <v>409</v>
      </c>
      <c r="AS30" s="307">
        <f>+'Niv1Pub  '!AS30+'Niv1Privé '!AS30</f>
        <v>3</v>
      </c>
    </row>
    <row r="31" spans="1:45" ht="15" customHeight="1">
      <c r="A31" s="104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04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04"/>
      <c r="AB31" s="308">
        <v>0</v>
      </c>
      <c r="AC31" s="308">
        <v>0</v>
      </c>
      <c r="AD31" s="308">
        <v>0</v>
      </c>
      <c r="AE31" s="308">
        <v>0</v>
      </c>
      <c r="AF31" s="308">
        <v>0</v>
      </c>
      <c r="AG31" s="308">
        <v>0</v>
      </c>
      <c r="AH31" s="308"/>
      <c r="AI31" s="308"/>
      <c r="AJ31" s="308"/>
      <c r="AK31" s="308"/>
      <c r="AL31" s="308"/>
      <c r="AM31" s="308"/>
      <c r="AN31" s="308"/>
      <c r="AO31" s="308"/>
      <c r="AP31" s="308"/>
      <c r="AQ31" s="308"/>
      <c r="AR31" s="308"/>
      <c r="AS31" s="308"/>
    </row>
    <row r="32" spans="1:42" ht="12.75">
      <c r="A32" s="111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11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287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</row>
    <row r="33" spans="1:42" ht="12.75">
      <c r="A33" s="97" t="s">
        <v>184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97" t="s">
        <v>189</v>
      </c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97" t="s">
        <v>192</v>
      </c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</row>
    <row r="34" spans="1:42" ht="12.75">
      <c r="A34" s="97" t="s">
        <v>415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97" t="s">
        <v>415</v>
      </c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97" t="s">
        <v>428</v>
      </c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</row>
    <row r="35" spans="1:42" ht="12.75">
      <c r="A35" s="97" t="s">
        <v>401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97" t="s">
        <v>401</v>
      </c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97" t="s">
        <v>401</v>
      </c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</row>
    <row r="36" spans="2:42" ht="12.75"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</row>
    <row r="37" spans="1:44" ht="12.75">
      <c r="A37" s="100" t="s">
        <v>536</v>
      </c>
      <c r="B37" s="137"/>
      <c r="C37" s="137"/>
      <c r="D37" s="137"/>
      <c r="E37" s="137"/>
      <c r="F37" s="137"/>
      <c r="G37" s="137"/>
      <c r="H37" s="137"/>
      <c r="I37" s="137"/>
      <c r="J37" s="137" t="s">
        <v>186</v>
      </c>
      <c r="K37" s="137"/>
      <c r="L37" s="137"/>
      <c r="M37" s="137"/>
      <c r="N37" s="100" t="s">
        <v>536</v>
      </c>
      <c r="O37" s="137"/>
      <c r="P37" s="137"/>
      <c r="Q37" s="137"/>
      <c r="R37" s="137"/>
      <c r="S37" s="137"/>
      <c r="T37" s="137"/>
      <c r="U37" s="137"/>
      <c r="V37" s="137"/>
      <c r="W37" s="137" t="s">
        <v>186</v>
      </c>
      <c r="X37" s="137"/>
      <c r="Y37" s="137"/>
      <c r="Z37" s="137"/>
      <c r="AA37" s="100" t="s">
        <v>536</v>
      </c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O37" s="113"/>
      <c r="AP37" s="113"/>
      <c r="AR37" s="113" t="s">
        <v>186</v>
      </c>
    </row>
    <row r="38" spans="2:42" ht="12.75"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</row>
    <row r="39" spans="1:45" ht="16.5" customHeight="1">
      <c r="A39" s="101"/>
      <c r="B39" s="30" t="s">
        <v>260</v>
      </c>
      <c r="C39" s="84"/>
      <c r="D39" s="30" t="s">
        <v>261</v>
      </c>
      <c r="E39" s="84"/>
      <c r="F39" s="30" t="s">
        <v>262</v>
      </c>
      <c r="G39" s="84"/>
      <c r="H39" s="30" t="s">
        <v>263</v>
      </c>
      <c r="I39" s="84"/>
      <c r="J39" s="30" t="s">
        <v>264</v>
      </c>
      <c r="K39" s="84"/>
      <c r="L39" s="30" t="s">
        <v>127</v>
      </c>
      <c r="M39" s="84"/>
      <c r="N39" s="101"/>
      <c r="O39" s="30" t="s">
        <v>260</v>
      </c>
      <c r="P39" s="84"/>
      <c r="Q39" s="30" t="s">
        <v>261</v>
      </c>
      <c r="R39" s="84"/>
      <c r="S39" s="30" t="s">
        <v>262</v>
      </c>
      <c r="T39" s="84"/>
      <c r="U39" s="30" t="s">
        <v>263</v>
      </c>
      <c r="V39" s="84"/>
      <c r="W39" s="30" t="s">
        <v>264</v>
      </c>
      <c r="X39" s="84"/>
      <c r="Y39" s="30" t="s">
        <v>127</v>
      </c>
      <c r="Z39" s="84"/>
      <c r="AA39" s="296"/>
      <c r="AB39" s="531" t="s">
        <v>132</v>
      </c>
      <c r="AC39" s="531"/>
      <c r="AD39" s="531"/>
      <c r="AE39" s="531"/>
      <c r="AF39" s="531"/>
      <c r="AG39" s="532"/>
      <c r="AH39" s="256" t="s">
        <v>5</v>
      </c>
      <c r="AI39" s="294"/>
      <c r="AJ39" s="103"/>
      <c r="AK39" s="256" t="s">
        <v>534</v>
      </c>
      <c r="AL39" s="297"/>
      <c r="AM39" s="103"/>
      <c r="AN39" s="206"/>
      <c r="AO39" s="102"/>
      <c r="AP39" s="298" t="s">
        <v>385</v>
      </c>
      <c r="AQ39" s="256" t="s">
        <v>386</v>
      </c>
      <c r="AR39" s="294"/>
      <c r="AS39" s="299"/>
    </row>
    <row r="40" spans="1:45" ht="34.5" customHeight="1">
      <c r="A40" s="104" t="s">
        <v>416</v>
      </c>
      <c r="B40" s="31" t="s">
        <v>532</v>
      </c>
      <c r="C40" s="31" t="s">
        <v>265</v>
      </c>
      <c r="D40" s="31" t="s">
        <v>532</v>
      </c>
      <c r="E40" s="31" t="s">
        <v>265</v>
      </c>
      <c r="F40" s="31" t="s">
        <v>532</v>
      </c>
      <c r="G40" s="31" t="s">
        <v>265</v>
      </c>
      <c r="H40" s="31" t="s">
        <v>532</v>
      </c>
      <c r="I40" s="31" t="s">
        <v>265</v>
      </c>
      <c r="J40" s="31" t="s">
        <v>532</v>
      </c>
      <c r="K40" s="31" t="s">
        <v>265</v>
      </c>
      <c r="L40" s="31" t="s">
        <v>532</v>
      </c>
      <c r="M40" s="31" t="s">
        <v>265</v>
      </c>
      <c r="N40" s="104" t="s">
        <v>416</v>
      </c>
      <c r="O40" s="31" t="s">
        <v>532</v>
      </c>
      <c r="P40" s="31" t="s">
        <v>265</v>
      </c>
      <c r="Q40" s="31" t="s">
        <v>532</v>
      </c>
      <c r="R40" s="31" t="s">
        <v>265</v>
      </c>
      <c r="S40" s="31" t="s">
        <v>532</v>
      </c>
      <c r="T40" s="31" t="s">
        <v>265</v>
      </c>
      <c r="U40" s="31" t="s">
        <v>532</v>
      </c>
      <c r="V40" s="31" t="s">
        <v>265</v>
      </c>
      <c r="W40" s="31" t="s">
        <v>532</v>
      </c>
      <c r="X40" s="31" t="s">
        <v>265</v>
      </c>
      <c r="Y40" s="31" t="s">
        <v>532</v>
      </c>
      <c r="Z40" s="31" t="s">
        <v>265</v>
      </c>
      <c r="AA40" s="300" t="s">
        <v>416</v>
      </c>
      <c r="AB40" s="207" t="s">
        <v>387</v>
      </c>
      <c r="AC40" s="207" t="s">
        <v>388</v>
      </c>
      <c r="AD40" s="207" t="s">
        <v>389</v>
      </c>
      <c r="AE40" s="207" t="s">
        <v>390</v>
      </c>
      <c r="AF40" s="207" t="s">
        <v>391</v>
      </c>
      <c r="AG40" s="265" t="s">
        <v>259</v>
      </c>
      <c r="AH40" s="265" t="s">
        <v>392</v>
      </c>
      <c r="AI40" s="301" t="s">
        <v>393</v>
      </c>
      <c r="AJ40" s="301" t="s">
        <v>394</v>
      </c>
      <c r="AK40" s="302" t="s">
        <v>533</v>
      </c>
      <c r="AL40" s="212" t="s">
        <v>395</v>
      </c>
      <c r="AM40" s="212" t="s">
        <v>276</v>
      </c>
      <c r="AN40" s="212" t="s">
        <v>396</v>
      </c>
      <c r="AO40" s="303" t="s">
        <v>397</v>
      </c>
      <c r="AP40" s="304" t="s">
        <v>128</v>
      </c>
      <c r="AQ40" s="305" t="s">
        <v>143</v>
      </c>
      <c r="AR40" s="257" t="s">
        <v>138</v>
      </c>
      <c r="AS40" s="305" t="s">
        <v>144</v>
      </c>
    </row>
    <row r="41" spans="1:45" ht="12.75">
      <c r="A41" s="82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82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01"/>
      <c r="AB41" s="197"/>
      <c r="AC41" s="197"/>
      <c r="AD41" s="197"/>
      <c r="AE41" s="197"/>
      <c r="AF41" s="101"/>
      <c r="AG41" s="95"/>
      <c r="AH41" s="210"/>
      <c r="AI41" s="210"/>
      <c r="AJ41" s="95"/>
      <c r="AK41" s="95"/>
      <c r="AL41" s="95"/>
      <c r="AM41" s="95"/>
      <c r="AN41" s="197"/>
      <c r="AO41" s="95"/>
      <c r="AP41" s="309"/>
      <c r="AQ41" s="255"/>
      <c r="AR41" s="255"/>
      <c r="AS41" s="255"/>
    </row>
    <row r="42" spans="1:45" ht="12.75">
      <c r="A42" s="81" t="s">
        <v>267</v>
      </c>
      <c r="B42" s="139">
        <f>SUM(B44:B52)</f>
        <v>115223</v>
      </c>
      <c r="C42" s="139">
        <f aca="true" t="shared" si="7" ref="C42:M42">SUM(C44:C52)</f>
        <v>55881</v>
      </c>
      <c r="D42" s="139">
        <f t="shared" si="7"/>
        <v>73589</v>
      </c>
      <c r="E42" s="139">
        <f t="shared" si="7"/>
        <v>35572</v>
      </c>
      <c r="F42" s="139">
        <f t="shared" si="7"/>
        <v>58212</v>
      </c>
      <c r="G42" s="139">
        <f t="shared" si="7"/>
        <v>29073</v>
      </c>
      <c r="H42" s="139">
        <f t="shared" si="7"/>
        <v>38032</v>
      </c>
      <c r="I42" s="139">
        <f t="shared" si="7"/>
        <v>18817</v>
      </c>
      <c r="J42" s="139">
        <f t="shared" si="7"/>
        <v>30278</v>
      </c>
      <c r="K42" s="139">
        <f t="shared" si="7"/>
        <v>15356</v>
      </c>
      <c r="L42" s="139">
        <f t="shared" si="7"/>
        <v>315334</v>
      </c>
      <c r="M42" s="139">
        <f t="shared" si="7"/>
        <v>154699</v>
      </c>
      <c r="N42" s="81" t="s">
        <v>267</v>
      </c>
      <c r="O42" s="139">
        <f>SUM(O44:O52)</f>
        <v>41119</v>
      </c>
      <c r="P42" s="139">
        <f aca="true" t="shared" si="8" ref="P42:Z42">SUM(P44:P52)</f>
        <v>19331</v>
      </c>
      <c r="Q42" s="139">
        <f t="shared" si="8"/>
        <v>19783</v>
      </c>
      <c r="R42" s="139">
        <f t="shared" si="8"/>
        <v>9180</v>
      </c>
      <c r="S42" s="139">
        <f t="shared" si="8"/>
        <v>17395</v>
      </c>
      <c r="T42" s="139">
        <f t="shared" si="8"/>
        <v>8409</v>
      </c>
      <c r="U42" s="139">
        <f t="shared" si="8"/>
        <v>7548</v>
      </c>
      <c r="V42" s="139">
        <f t="shared" si="8"/>
        <v>3686</v>
      </c>
      <c r="W42" s="139">
        <f t="shared" si="8"/>
        <v>7247</v>
      </c>
      <c r="X42" s="139">
        <f t="shared" si="8"/>
        <v>3698</v>
      </c>
      <c r="Y42" s="139">
        <f t="shared" si="8"/>
        <v>93092</v>
      </c>
      <c r="Z42" s="139">
        <f t="shared" si="8"/>
        <v>44304</v>
      </c>
      <c r="AA42" s="81" t="s">
        <v>267</v>
      </c>
      <c r="AB42" s="139">
        <f aca="true" t="shared" si="9" ref="AB42:AG42">SUM(AB46:AB52)</f>
        <v>0</v>
      </c>
      <c r="AC42" s="139">
        <f t="shared" si="9"/>
        <v>0</v>
      </c>
      <c r="AD42" s="139">
        <f t="shared" si="9"/>
        <v>0</v>
      </c>
      <c r="AE42" s="139">
        <f t="shared" si="9"/>
        <v>0</v>
      </c>
      <c r="AF42" s="139">
        <f t="shared" si="9"/>
        <v>0</v>
      </c>
      <c r="AG42" s="140">
        <f t="shared" si="9"/>
        <v>0</v>
      </c>
      <c r="AH42" s="139">
        <f aca="true" t="shared" si="10" ref="AH42:AS42">SUM(AH44:AH52)</f>
        <v>5100</v>
      </c>
      <c r="AI42" s="139">
        <f t="shared" si="10"/>
        <v>4318</v>
      </c>
      <c r="AJ42" s="139">
        <f t="shared" si="10"/>
        <v>782</v>
      </c>
      <c r="AK42" s="139">
        <f t="shared" si="10"/>
        <v>1908</v>
      </c>
      <c r="AL42" s="139">
        <f t="shared" si="10"/>
        <v>1614</v>
      </c>
      <c r="AM42" s="139">
        <f t="shared" si="10"/>
        <v>10</v>
      </c>
      <c r="AN42" s="139">
        <f t="shared" si="10"/>
        <v>123</v>
      </c>
      <c r="AO42" s="139">
        <f t="shared" si="10"/>
        <v>5117</v>
      </c>
      <c r="AP42" s="139">
        <f t="shared" si="10"/>
        <v>235</v>
      </c>
      <c r="AQ42" s="139">
        <f t="shared" si="10"/>
        <v>1618</v>
      </c>
      <c r="AR42" s="139">
        <f t="shared" si="10"/>
        <v>1587</v>
      </c>
      <c r="AS42" s="139">
        <f t="shared" si="10"/>
        <v>51</v>
      </c>
    </row>
    <row r="43" spans="1:45" ht="12.75" customHeight="1">
      <c r="A43" s="82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82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39"/>
      <c r="Z43" s="139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114"/>
      <c r="AQ43" s="107"/>
      <c r="AR43" s="107"/>
      <c r="AS43" s="107"/>
    </row>
    <row r="44" spans="1:45" ht="15.75" customHeight="1">
      <c r="A44" s="82" t="s">
        <v>79</v>
      </c>
      <c r="B44" s="140">
        <f>+'Niv1Pub  '!B44+'Niv1Privé '!B45</f>
        <v>11138</v>
      </c>
      <c r="C44" s="140">
        <f>+'Niv1Pub  '!C44+'Niv1Privé '!C45</f>
        <v>5366</v>
      </c>
      <c r="D44" s="140">
        <f>+'Niv1Pub  '!D44+'Niv1Privé '!D45</f>
        <v>7019</v>
      </c>
      <c r="E44" s="140">
        <f>+'Niv1Pub  '!E44+'Niv1Privé '!E45</f>
        <v>3412</v>
      </c>
      <c r="F44" s="140">
        <f>+'Niv1Pub  '!F44+'Niv1Privé '!F45</f>
        <v>5562</v>
      </c>
      <c r="G44" s="140">
        <f>+'Niv1Pub  '!G44+'Niv1Privé '!G45</f>
        <v>2780</v>
      </c>
      <c r="H44" s="140">
        <f>+'Niv1Pub  '!H44+'Niv1Privé '!H45</f>
        <v>3700</v>
      </c>
      <c r="I44" s="140">
        <f>+'Niv1Pub  '!I44+'Niv1Privé '!I45</f>
        <v>1886</v>
      </c>
      <c r="J44" s="140">
        <f>+'Niv1Pub  '!J44+'Niv1Privé '!J45</f>
        <v>3311</v>
      </c>
      <c r="K44" s="140">
        <f>+'Niv1Pub  '!K44+'Niv1Privé '!K45</f>
        <v>1860</v>
      </c>
      <c r="L44" s="139">
        <f aca="true" t="shared" si="11" ref="L44:M46">++B44+D44+F44+H44+J44</f>
        <v>30730</v>
      </c>
      <c r="M44" s="139">
        <f t="shared" si="11"/>
        <v>15304</v>
      </c>
      <c r="N44" s="82" t="s">
        <v>79</v>
      </c>
      <c r="O44" s="140">
        <f>+'Niv1Pub  '!O44+'Niv1Privé '!O45</f>
        <v>3617</v>
      </c>
      <c r="P44" s="140">
        <f>+'Niv1Pub  '!P44+'Niv1Privé '!P45</f>
        <v>1693</v>
      </c>
      <c r="Q44" s="140">
        <f>+'Niv1Pub  '!Q44+'Niv1Privé '!Q45</f>
        <v>1528</v>
      </c>
      <c r="R44" s="140">
        <f>+'Niv1Pub  '!R44+'Niv1Privé '!R45</f>
        <v>654</v>
      </c>
      <c r="S44" s="140">
        <f>+'Niv1Pub  '!S44+'Niv1Privé '!S45</f>
        <v>1583</v>
      </c>
      <c r="T44" s="140">
        <f>+'Niv1Pub  '!T44+'Niv1Privé '!T45</f>
        <v>756</v>
      </c>
      <c r="U44" s="140">
        <f>+'Niv1Pub  '!U44+'Niv1Privé '!U45</f>
        <v>681</v>
      </c>
      <c r="V44" s="140">
        <f>+'Niv1Pub  '!V44+'Niv1Privé '!V45</f>
        <v>353</v>
      </c>
      <c r="W44" s="140">
        <f>+'Niv1Pub  '!W44+'Niv1Privé '!W45</f>
        <v>806</v>
      </c>
      <c r="X44" s="140">
        <f>+'Niv1Pub  '!X44+'Niv1Privé '!X45</f>
        <v>434</v>
      </c>
      <c r="Y44" s="139">
        <f>O44+Q44+S44+U44+W44</f>
        <v>8215</v>
      </c>
      <c r="Z44" s="139">
        <f>P44+R44+T44+V44+X44</f>
        <v>3890</v>
      </c>
      <c r="AA44" s="82" t="s">
        <v>79</v>
      </c>
      <c r="AB44" s="82"/>
      <c r="AC44" s="82"/>
      <c r="AD44" s="82"/>
      <c r="AE44" s="82"/>
      <c r="AF44" s="82"/>
      <c r="AG44" s="82"/>
      <c r="AH44" s="140">
        <f>+'Niv1Pub  '!AJ44+'Niv1Privé '!AJ45</f>
        <v>487</v>
      </c>
      <c r="AI44" s="140">
        <f>+'Niv1Pub  '!AH44+'Niv1Privé '!AH45</f>
        <v>422</v>
      </c>
      <c r="AJ44" s="140">
        <f>+'Niv1Pub  '!AI44+'Niv1Privé '!AI45</f>
        <v>65</v>
      </c>
      <c r="AK44" s="140">
        <f>+'Niv1Pub  '!AK44+'Niv1Privé '!AK45</f>
        <v>242</v>
      </c>
      <c r="AL44" s="140">
        <f>+'Niv1Pub  '!AL44+'Niv1Privé '!AL45</f>
        <v>163</v>
      </c>
      <c r="AM44" s="140">
        <f>+'Niv1Pub  '!AM44+'Niv1Privé '!AM45</f>
        <v>0</v>
      </c>
      <c r="AN44" s="140">
        <f>+'Niv1Pub  '!AN44+'Niv1Privé '!AN45</f>
        <v>10</v>
      </c>
      <c r="AO44" s="140">
        <f>+'Niv1Pub  '!AO44+'Niv1Privé '!AO45</f>
        <v>549</v>
      </c>
      <c r="AP44" s="140">
        <f>+'Niv1Pub  '!AP44+'Niv1Privé '!AP45</f>
        <v>28</v>
      </c>
      <c r="AQ44" s="140">
        <f>+'Niv1Pub  '!AQ44+'Niv1Privé '!AQ45</f>
        <v>161</v>
      </c>
      <c r="AR44" s="140">
        <f>+'Niv1Pub  '!AR44+'Niv1Privé '!AR45</f>
        <v>157</v>
      </c>
      <c r="AS44" s="140">
        <f>+'Niv1Pub  '!AS44+'Niv1Privé '!AS45</f>
        <v>4</v>
      </c>
    </row>
    <row r="45" spans="1:45" ht="15.75" customHeight="1">
      <c r="A45" s="82" t="s">
        <v>80</v>
      </c>
      <c r="B45" s="140">
        <f>+'Niv1Pub  '!B45+'Niv1Privé '!B46</f>
        <v>14600</v>
      </c>
      <c r="C45" s="140">
        <f>+'Niv1Pub  '!C45+'Niv1Privé '!C46</f>
        <v>7150</v>
      </c>
      <c r="D45" s="140">
        <f>+'Niv1Pub  '!D45+'Niv1Privé '!D46</f>
        <v>9377</v>
      </c>
      <c r="E45" s="140">
        <f>+'Niv1Pub  '!E45+'Niv1Privé '!E46</f>
        <v>4675</v>
      </c>
      <c r="F45" s="140">
        <f>+'Niv1Pub  '!F45+'Niv1Privé '!F46</f>
        <v>6954</v>
      </c>
      <c r="G45" s="140">
        <f>+'Niv1Pub  '!G45+'Niv1Privé '!G46</f>
        <v>3659</v>
      </c>
      <c r="H45" s="140">
        <f>+'Niv1Pub  '!H45+'Niv1Privé '!H46</f>
        <v>4518</v>
      </c>
      <c r="I45" s="140">
        <f>+'Niv1Pub  '!I45+'Niv1Privé '!I46</f>
        <v>2341</v>
      </c>
      <c r="J45" s="140">
        <f>+'Niv1Pub  '!J45+'Niv1Privé '!J46</f>
        <v>3786</v>
      </c>
      <c r="K45" s="140">
        <f>+'Niv1Pub  '!K45+'Niv1Privé '!K46</f>
        <v>2095</v>
      </c>
      <c r="L45" s="139">
        <f t="shared" si="11"/>
        <v>39235</v>
      </c>
      <c r="M45" s="139">
        <f t="shared" si="11"/>
        <v>19920</v>
      </c>
      <c r="N45" s="82" t="s">
        <v>80</v>
      </c>
      <c r="O45" s="140">
        <f>+'Niv1Pub  '!O45+'Niv1Privé '!O46</f>
        <v>4271</v>
      </c>
      <c r="P45" s="140">
        <f>+'Niv1Pub  '!P45+'Niv1Privé '!P46</f>
        <v>2061</v>
      </c>
      <c r="Q45" s="140">
        <f>+'Niv1Pub  '!Q45+'Niv1Privé '!Q46</f>
        <v>2357</v>
      </c>
      <c r="R45" s="140">
        <f>+'Niv1Pub  '!R45+'Niv1Privé '!R46</f>
        <v>1133</v>
      </c>
      <c r="S45" s="140">
        <f>+'Niv1Pub  '!S45+'Niv1Privé '!S46</f>
        <v>1902</v>
      </c>
      <c r="T45" s="140">
        <f>+'Niv1Pub  '!T45+'Niv1Privé '!T46</f>
        <v>982</v>
      </c>
      <c r="U45" s="140">
        <f>+'Niv1Pub  '!U45+'Niv1Privé '!U46</f>
        <v>778</v>
      </c>
      <c r="V45" s="140">
        <f>+'Niv1Pub  '!V45+'Niv1Privé '!V46</f>
        <v>411</v>
      </c>
      <c r="W45" s="140">
        <f>+'Niv1Pub  '!W45+'Niv1Privé '!W46</f>
        <v>827</v>
      </c>
      <c r="X45" s="140">
        <f>+'Niv1Pub  '!X45+'Niv1Privé '!X46</f>
        <v>475</v>
      </c>
      <c r="Y45" s="139">
        <f>O45+Q45+S45+U45+W45</f>
        <v>10135</v>
      </c>
      <c r="Z45" s="139">
        <f>P45+R45+T45+V45+X45</f>
        <v>5062</v>
      </c>
      <c r="AA45" s="82" t="s">
        <v>80</v>
      </c>
      <c r="AB45" s="82"/>
      <c r="AC45" s="82"/>
      <c r="AD45" s="82"/>
      <c r="AE45" s="82"/>
      <c r="AF45" s="82"/>
      <c r="AG45" s="82"/>
      <c r="AH45" s="140">
        <f>+'Niv1Pub  '!AJ45+'Niv1Privé '!AJ46</f>
        <v>600</v>
      </c>
      <c r="AI45" s="140">
        <f>+'Niv1Pub  '!AH45+'Niv1Privé '!AH46</f>
        <v>531</v>
      </c>
      <c r="AJ45" s="140">
        <f>+'Niv1Pub  '!AI45+'Niv1Privé '!AI46</f>
        <v>69</v>
      </c>
      <c r="AK45" s="140">
        <f>+'Niv1Pub  '!AK45+'Niv1Privé '!AK46</f>
        <v>202</v>
      </c>
      <c r="AL45" s="140">
        <f>+'Niv1Pub  '!AL45+'Niv1Privé '!AL46</f>
        <v>227</v>
      </c>
      <c r="AM45" s="140">
        <f>+'Niv1Pub  '!AM45+'Niv1Privé '!AM46</f>
        <v>2</v>
      </c>
      <c r="AN45" s="140">
        <f>+'Niv1Pub  '!AN45+'Niv1Privé '!AN46</f>
        <v>38</v>
      </c>
      <c r="AO45" s="140">
        <f>+'Niv1Pub  '!AO45+'Niv1Privé '!AO46</f>
        <v>647</v>
      </c>
      <c r="AP45" s="140">
        <f>+'Niv1Pub  '!AP45+'Niv1Privé '!AP46</f>
        <v>37</v>
      </c>
      <c r="AQ45" s="140">
        <f>+'Niv1Pub  '!AQ45+'Niv1Privé '!AQ46</f>
        <v>217</v>
      </c>
      <c r="AR45" s="140">
        <f>+'Niv1Pub  '!AR45+'Niv1Privé '!AR46</f>
        <v>215</v>
      </c>
      <c r="AS45" s="140">
        <f>+'Niv1Pub  '!AS45+'Niv1Privé '!AS46</f>
        <v>2</v>
      </c>
    </row>
    <row r="46" spans="1:45" ht="15.75" customHeight="1">
      <c r="A46" s="82" t="s">
        <v>75</v>
      </c>
      <c r="B46" s="140">
        <f>+'Niv1Pub  '!B46+'Niv1Privé '!B47</f>
        <v>14499</v>
      </c>
      <c r="C46" s="140">
        <f>+'Niv1Pub  '!C46+'Niv1Privé '!C47</f>
        <v>6867</v>
      </c>
      <c r="D46" s="140">
        <f>+'Niv1Pub  '!D46+'Niv1Privé '!D47</f>
        <v>9044</v>
      </c>
      <c r="E46" s="140">
        <f>+'Niv1Pub  '!E46+'Niv1Privé '!E47</f>
        <v>4423</v>
      </c>
      <c r="F46" s="140">
        <f>+'Niv1Pub  '!F46+'Niv1Privé '!F47</f>
        <v>7274</v>
      </c>
      <c r="G46" s="140">
        <f>+'Niv1Pub  '!G46+'Niv1Privé '!G47</f>
        <v>3652</v>
      </c>
      <c r="H46" s="140">
        <f>+'Niv1Pub  '!H46+'Niv1Privé '!H47</f>
        <v>5090</v>
      </c>
      <c r="I46" s="140">
        <f>+'Niv1Pub  '!I46+'Niv1Privé '!I47</f>
        <v>2586</v>
      </c>
      <c r="J46" s="140">
        <f>+'Niv1Pub  '!J46+'Niv1Privé '!J47</f>
        <v>4191</v>
      </c>
      <c r="K46" s="140">
        <f>+'Niv1Pub  '!K46+'Niv1Privé '!K47</f>
        <v>2136</v>
      </c>
      <c r="L46" s="139">
        <f t="shared" si="11"/>
        <v>40098</v>
      </c>
      <c r="M46" s="139">
        <f t="shared" si="11"/>
        <v>19664</v>
      </c>
      <c r="N46" s="82" t="s">
        <v>75</v>
      </c>
      <c r="O46" s="140">
        <f>+'Niv1Pub  '!O46+'Niv1Privé '!O47</f>
        <v>5851</v>
      </c>
      <c r="P46" s="140">
        <f>+'Niv1Pub  '!P46+'Niv1Privé '!P47</f>
        <v>2619</v>
      </c>
      <c r="Q46" s="140">
        <f>+'Niv1Pub  '!Q46+'Niv1Privé '!Q47</f>
        <v>2702</v>
      </c>
      <c r="R46" s="140">
        <f>+'Niv1Pub  '!R46+'Niv1Privé '!R47</f>
        <v>1285</v>
      </c>
      <c r="S46" s="140">
        <f>+'Niv1Pub  '!S46+'Niv1Privé '!S47</f>
        <v>2389</v>
      </c>
      <c r="T46" s="140">
        <f>+'Niv1Pub  '!T46+'Niv1Privé '!T47</f>
        <v>1190</v>
      </c>
      <c r="U46" s="140">
        <f>+'Niv1Pub  '!U46+'Niv1Privé '!U47</f>
        <v>1208</v>
      </c>
      <c r="V46" s="140">
        <f>+'Niv1Pub  '!V46+'Niv1Privé '!V47</f>
        <v>586</v>
      </c>
      <c r="W46" s="140">
        <f>+'Niv1Pub  '!W46+'Niv1Privé '!W47</f>
        <v>1196</v>
      </c>
      <c r="X46" s="140">
        <f>+'Niv1Pub  '!X46+'Niv1Privé '!X47</f>
        <v>618</v>
      </c>
      <c r="Y46" s="139">
        <f aca="true" t="shared" si="12" ref="Y46:Z52">O46+Q46+S46+U46+W46</f>
        <v>13346</v>
      </c>
      <c r="Z46" s="139">
        <f t="shared" si="12"/>
        <v>6298</v>
      </c>
      <c r="AA46" s="82" t="s">
        <v>75</v>
      </c>
      <c r="AB46" s="82"/>
      <c r="AC46" s="82"/>
      <c r="AD46" s="82"/>
      <c r="AE46" s="82"/>
      <c r="AF46" s="82"/>
      <c r="AG46" s="82"/>
      <c r="AH46" s="140">
        <f>+'Niv1Pub  '!AJ46+'Niv1Privé '!AJ47</f>
        <v>624</v>
      </c>
      <c r="AI46" s="140">
        <f>+'Niv1Pub  '!AH46+'Niv1Privé '!AH47</f>
        <v>514</v>
      </c>
      <c r="AJ46" s="140">
        <f>+'Niv1Pub  '!AI46+'Niv1Privé '!AI47</f>
        <v>110</v>
      </c>
      <c r="AK46" s="140">
        <f>+'Niv1Pub  '!AK46+'Niv1Privé '!AK47</f>
        <v>263</v>
      </c>
      <c r="AL46" s="140">
        <f>+'Niv1Pub  '!AL46+'Niv1Privé '!AL47</f>
        <v>234</v>
      </c>
      <c r="AM46" s="140">
        <f>+'Niv1Pub  '!AM46+'Niv1Privé '!AM47</f>
        <v>0</v>
      </c>
      <c r="AN46" s="140">
        <f>+'Niv1Pub  '!AN46+'Niv1Privé '!AN47</f>
        <v>17</v>
      </c>
      <c r="AO46" s="140">
        <f>+'Niv1Pub  '!AO46+'Niv1Privé '!AO47</f>
        <v>651</v>
      </c>
      <c r="AP46" s="140">
        <f>+'Niv1Pub  '!AP46+'Niv1Privé '!AP47</f>
        <v>16</v>
      </c>
      <c r="AQ46" s="140">
        <f>+'Niv1Pub  '!AQ46+'Niv1Privé '!AQ47</f>
        <v>170</v>
      </c>
      <c r="AR46" s="140">
        <f>+'Niv1Pub  '!AR46+'Niv1Privé '!AR47</f>
        <v>169</v>
      </c>
      <c r="AS46" s="140">
        <f>+'Niv1Pub  '!AS46+'Niv1Privé '!AS47</f>
        <v>1</v>
      </c>
    </row>
    <row r="47" spans="1:45" ht="15.75" customHeight="1">
      <c r="A47" s="116" t="s">
        <v>76</v>
      </c>
      <c r="B47" s="140">
        <f>+'Niv1Pub  '!B47+'Niv1Privé '!B48</f>
        <v>18750</v>
      </c>
      <c r="C47" s="140">
        <f>+'Niv1Pub  '!C47+'Niv1Privé '!C48</f>
        <v>9127</v>
      </c>
      <c r="D47" s="140">
        <f>+'Niv1Pub  '!D47+'Niv1Privé '!D48</f>
        <v>10473</v>
      </c>
      <c r="E47" s="140">
        <f>+'Niv1Pub  '!E47+'Niv1Privé '!E48</f>
        <v>5000</v>
      </c>
      <c r="F47" s="140">
        <f>+'Niv1Pub  '!F47+'Niv1Privé '!F48</f>
        <v>8660</v>
      </c>
      <c r="G47" s="140">
        <f>+'Niv1Pub  '!G47+'Niv1Privé '!G48</f>
        <v>4137</v>
      </c>
      <c r="H47" s="140">
        <f>+'Niv1Pub  '!H47+'Niv1Privé '!H48</f>
        <v>5514</v>
      </c>
      <c r="I47" s="140">
        <f>+'Niv1Pub  '!I47+'Niv1Privé '!I48</f>
        <v>2596</v>
      </c>
      <c r="J47" s="140">
        <f>+'Niv1Pub  '!J47+'Niv1Privé '!J48</f>
        <v>4196</v>
      </c>
      <c r="K47" s="140">
        <f>+'Niv1Pub  '!K47+'Niv1Privé '!K48</f>
        <v>2037</v>
      </c>
      <c r="L47" s="139">
        <f aca="true" t="shared" si="13" ref="L47:M52">++B47+D47+F47+H47+J47</f>
        <v>47593</v>
      </c>
      <c r="M47" s="139">
        <f t="shared" si="13"/>
        <v>22897</v>
      </c>
      <c r="N47" s="116" t="s">
        <v>76</v>
      </c>
      <c r="O47" s="140">
        <f>+'Niv1Pub  '!O47+'Niv1Privé '!O48</f>
        <v>8246</v>
      </c>
      <c r="P47" s="140">
        <f>+'Niv1Pub  '!P47+'Niv1Privé '!P48</f>
        <v>3837</v>
      </c>
      <c r="Q47" s="140">
        <f>+'Niv1Pub  '!Q47+'Niv1Privé '!Q48</f>
        <v>3237</v>
      </c>
      <c r="R47" s="140">
        <f>+'Niv1Pub  '!R47+'Niv1Privé '!R48</f>
        <v>1495</v>
      </c>
      <c r="S47" s="140">
        <f>+'Niv1Pub  '!S47+'Niv1Privé '!S48</f>
        <v>3026</v>
      </c>
      <c r="T47" s="140">
        <f>+'Niv1Pub  '!T47+'Niv1Privé '!T48</f>
        <v>1395</v>
      </c>
      <c r="U47" s="140">
        <f>+'Niv1Pub  '!U47+'Niv1Privé '!U48</f>
        <v>1448</v>
      </c>
      <c r="V47" s="140">
        <f>+'Niv1Pub  '!V47+'Niv1Privé '!V48</f>
        <v>723</v>
      </c>
      <c r="W47" s="140">
        <f>+'Niv1Pub  '!W47+'Niv1Privé '!W48</f>
        <v>1303</v>
      </c>
      <c r="X47" s="140">
        <f>+'Niv1Pub  '!X47+'Niv1Privé '!X48</f>
        <v>603</v>
      </c>
      <c r="Y47" s="139">
        <f t="shared" si="12"/>
        <v>17260</v>
      </c>
      <c r="Z47" s="139">
        <f t="shared" si="12"/>
        <v>8053</v>
      </c>
      <c r="AA47" s="116" t="s">
        <v>76</v>
      </c>
      <c r="AB47" s="82"/>
      <c r="AC47" s="82"/>
      <c r="AD47" s="82"/>
      <c r="AE47" s="82"/>
      <c r="AF47" s="82"/>
      <c r="AG47" s="82"/>
      <c r="AH47" s="140">
        <f>+'Niv1Pub  '!AJ47+'Niv1Privé '!AJ48</f>
        <v>638</v>
      </c>
      <c r="AI47" s="140">
        <f>+'Niv1Pub  '!AH47+'Niv1Privé '!AH48</f>
        <v>525</v>
      </c>
      <c r="AJ47" s="140">
        <f>+'Niv1Pub  '!AI47+'Niv1Privé '!AI48</f>
        <v>113</v>
      </c>
      <c r="AK47" s="140">
        <f>+'Niv1Pub  '!AK47+'Niv1Privé '!AK48</f>
        <v>276</v>
      </c>
      <c r="AL47" s="140">
        <f>+'Niv1Pub  '!AL47+'Niv1Privé '!AL48</f>
        <v>212</v>
      </c>
      <c r="AM47" s="140">
        <f>+'Niv1Pub  '!AM47+'Niv1Privé '!AM48</f>
        <v>0</v>
      </c>
      <c r="AN47" s="140">
        <f>+'Niv1Pub  '!AN47+'Niv1Privé '!AN48</f>
        <v>19</v>
      </c>
      <c r="AO47" s="140">
        <f>+'Niv1Pub  '!AO47+'Niv1Privé '!AO48</f>
        <v>626</v>
      </c>
      <c r="AP47" s="140">
        <f>+'Niv1Pub  '!AP47+'Niv1Privé '!AP48</f>
        <v>15</v>
      </c>
      <c r="AQ47" s="140">
        <f>+'Niv1Pub  '!AQ47+'Niv1Privé '!AQ48</f>
        <v>227</v>
      </c>
      <c r="AR47" s="140">
        <f>+'Niv1Pub  '!AR47+'Niv1Privé '!AR48</f>
        <v>220</v>
      </c>
      <c r="AS47" s="140">
        <f>+'Niv1Pub  '!AS47+'Niv1Privé '!AS48</f>
        <v>7</v>
      </c>
    </row>
    <row r="48" spans="1:45" ht="15.75" customHeight="1">
      <c r="A48" s="82" t="s">
        <v>77</v>
      </c>
      <c r="B48" s="140">
        <f>+'Niv1Pub  '!B48+'Niv1Privé '!B49</f>
        <v>3393</v>
      </c>
      <c r="C48" s="140">
        <f>+'Niv1Pub  '!C48+'Niv1Privé '!C49</f>
        <v>1698</v>
      </c>
      <c r="D48" s="140">
        <f>+'Niv1Pub  '!D48+'Niv1Privé '!D49</f>
        <v>3305</v>
      </c>
      <c r="E48" s="140">
        <f>+'Niv1Pub  '!E48+'Niv1Privé '!E49</f>
        <v>1629</v>
      </c>
      <c r="F48" s="140">
        <f>+'Niv1Pub  '!F48+'Niv1Privé '!F49</f>
        <v>3342</v>
      </c>
      <c r="G48" s="140">
        <f>+'Niv1Pub  '!G48+'Niv1Privé '!G49</f>
        <v>1688</v>
      </c>
      <c r="H48" s="140">
        <f>+'Niv1Pub  '!H48+'Niv1Privé '!H49</f>
        <v>2577</v>
      </c>
      <c r="I48" s="140">
        <f>+'Niv1Pub  '!I48+'Niv1Privé '!I49</f>
        <v>1322</v>
      </c>
      <c r="J48" s="140">
        <f>+'Niv1Pub  '!J48+'Niv1Privé '!J49</f>
        <v>2392</v>
      </c>
      <c r="K48" s="140">
        <f>+'Niv1Pub  '!K48+'Niv1Privé '!K49</f>
        <v>1218</v>
      </c>
      <c r="L48" s="139">
        <f t="shared" si="13"/>
        <v>15009</v>
      </c>
      <c r="M48" s="139">
        <f t="shared" si="13"/>
        <v>7555</v>
      </c>
      <c r="N48" s="82" t="s">
        <v>77</v>
      </c>
      <c r="O48" s="140">
        <f>+'Niv1Pub  '!O48+'Niv1Privé '!O49</f>
        <v>506</v>
      </c>
      <c r="P48" s="140">
        <f>+'Niv1Pub  '!P48+'Niv1Privé '!P49</f>
        <v>232</v>
      </c>
      <c r="Q48" s="140">
        <f>+'Niv1Pub  '!Q48+'Niv1Privé '!Q49</f>
        <v>454</v>
      </c>
      <c r="R48" s="140">
        <f>+'Niv1Pub  '!R48+'Niv1Privé '!R49</f>
        <v>196</v>
      </c>
      <c r="S48" s="140">
        <f>+'Niv1Pub  '!S48+'Niv1Privé '!S49</f>
        <v>586</v>
      </c>
      <c r="T48" s="140">
        <f>+'Niv1Pub  '!T48+'Niv1Privé '!T49</f>
        <v>264</v>
      </c>
      <c r="U48" s="140">
        <f>+'Niv1Pub  '!U48+'Niv1Privé '!U49</f>
        <v>334</v>
      </c>
      <c r="V48" s="140">
        <f>+'Niv1Pub  '!V48+'Niv1Privé '!V49</f>
        <v>157</v>
      </c>
      <c r="W48" s="140">
        <f>+'Niv1Pub  '!W48+'Niv1Privé '!W49</f>
        <v>215</v>
      </c>
      <c r="X48" s="140">
        <f>+'Niv1Pub  '!X48+'Niv1Privé '!X49</f>
        <v>124</v>
      </c>
      <c r="Y48" s="139">
        <f t="shared" si="12"/>
        <v>2095</v>
      </c>
      <c r="Z48" s="139">
        <f t="shared" si="12"/>
        <v>973</v>
      </c>
      <c r="AA48" s="82" t="s">
        <v>77</v>
      </c>
      <c r="AB48" s="82"/>
      <c r="AC48" s="82"/>
      <c r="AD48" s="82"/>
      <c r="AE48" s="82"/>
      <c r="AF48" s="82"/>
      <c r="AG48" s="82"/>
      <c r="AH48" s="140">
        <f>+'Niv1Pub  '!AJ48+'Niv1Privé '!AJ49</f>
        <v>427</v>
      </c>
      <c r="AI48" s="140">
        <f>+'Niv1Pub  '!AH48+'Niv1Privé '!AH49</f>
        <v>415</v>
      </c>
      <c r="AJ48" s="140">
        <f>+'Niv1Pub  '!AI48+'Niv1Privé '!AI49</f>
        <v>12</v>
      </c>
      <c r="AK48" s="140">
        <f>+'Niv1Pub  '!AK48+'Niv1Privé '!AK49</f>
        <v>99</v>
      </c>
      <c r="AL48" s="140">
        <f>+'Niv1Pub  '!AL48+'Niv1Privé '!AL49</f>
        <v>17</v>
      </c>
      <c r="AM48" s="140">
        <f>+'Niv1Pub  '!AM48+'Niv1Privé '!AM49</f>
        <v>0</v>
      </c>
      <c r="AN48" s="140">
        <f>+'Niv1Pub  '!AN48+'Niv1Privé '!AN49</f>
        <v>1</v>
      </c>
      <c r="AO48" s="140">
        <f>+'Niv1Pub  '!AO48+'Niv1Privé '!AO49</f>
        <v>412</v>
      </c>
      <c r="AP48" s="140">
        <f>+'Niv1Pub  '!AP48+'Niv1Privé '!AP49</f>
        <v>64</v>
      </c>
      <c r="AQ48" s="140">
        <f>+'Niv1Pub  '!AQ48+'Niv1Privé '!AQ49</f>
        <v>66</v>
      </c>
      <c r="AR48" s="140">
        <f>+'Niv1Pub  '!AR48+'Niv1Privé '!AR49</f>
        <v>65</v>
      </c>
      <c r="AS48" s="140">
        <f>+'Niv1Pub  '!AS48+'Niv1Privé '!AS49</f>
        <v>1</v>
      </c>
    </row>
    <row r="49" spans="1:45" ht="15.75" customHeight="1">
      <c r="A49" s="82" t="s">
        <v>78</v>
      </c>
      <c r="B49" s="140">
        <f>+'Niv1Pub  '!B49+'Niv1Privé '!B50</f>
        <v>6685</v>
      </c>
      <c r="C49" s="140">
        <f>+'Niv1Pub  '!C49+'Niv1Privé '!C50</f>
        <v>3241</v>
      </c>
      <c r="D49" s="140">
        <f>+'Niv1Pub  '!D49+'Niv1Privé '!D50</f>
        <v>5812</v>
      </c>
      <c r="E49" s="140">
        <f>+'Niv1Pub  '!E49+'Niv1Privé '!E50</f>
        <v>2731</v>
      </c>
      <c r="F49" s="140">
        <f>+'Niv1Pub  '!F49+'Niv1Privé '!F50</f>
        <v>3678</v>
      </c>
      <c r="G49" s="140">
        <f>+'Niv1Pub  '!G49+'Niv1Privé '!G50</f>
        <v>1844</v>
      </c>
      <c r="H49" s="140">
        <f>+'Niv1Pub  '!H49+'Niv1Privé '!H50</f>
        <v>2080</v>
      </c>
      <c r="I49" s="140">
        <f>+'Niv1Pub  '!I49+'Niv1Privé '!I50</f>
        <v>1062</v>
      </c>
      <c r="J49" s="140">
        <f>+'Niv1Pub  '!J49+'Niv1Privé '!J50</f>
        <v>1611</v>
      </c>
      <c r="K49" s="140">
        <f>+'Niv1Pub  '!K49+'Niv1Privé '!K50</f>
        <v>821</v>
      </c>
      <c r="L49" s="139">
        <f t="shared" si="13"/>
        <v>19866</v>
      </c>
      <c r="M49" s="139">
        <f t="shared" si="13"/>
        <v>9699</v>
      </c>
      <c r="N49" s="82" t="s">
        <v>78</v>
      </c>
      <c r="O49" s="140">
        <f>+'Niv1Pub  '!O49+'Niv1Privé '!O50</f>
        <v>1657</v>
      </c>
      <c r="P49" s="140">
        <f>+'Niv1Pub  '!P49+'Niv1Privé '!P50</f>
        <v>782</v>
      </c>
      <c r="Q49" s="140">
        <f>+'Niv1Pub  '!Q49+'Niv1Privé '!Q50</f>
        <v>1549</v>
      </c>
      <c r="R49" s="140">
        <f>+'Niv1Pub  '!R49+'Niv1Privé '!R50</f>
        <v>698</v>
      </c>
      <c r="S49" s="140">
        <f>+'Niv1Pub  '!S49+'Niv1Privé '!S50</f>
        <v>1156</v>
      </c>
      <c r="T49" s="140">
        <f>+'Niv1Pub  '!T49+'Niv1Privé '!T50</f>
        <v>570</v>
      </c>
      <c r="U49" s="140">
        <f>+'Niv1Pub  '!U49+'Niv1Privé '!U50</f>
        <v>245</v>
      </c>
      <c r="V49" s="140">
        <f>+'Niv1Pub  '!V49+'Niv1Privé '!V50</f>
        <v>110</v>
      </c>
      <c r="W49" s="140">
        <f>+'Niv1Pub  '!W49+'Niv1Privé '!W50</f>
        <v>333</v>
      </c>
      <c r="X49" s="140">
        <f>+'Niv1Pub  '!X49+'Niv1Privé '!X50</f>
        <v>170</v>
      </c>
      <c r="Y49" s="139">
        <f t="shared" si="12"/>
        <v>4940</v>
      </c>
      <c r="Z49" s="139">
        <f t="shared" si="12"/>
        <v>2330</v>
      </c>
      <c r="AA49" s="82" t="s">
        <v>78</v>
      </c>
      <c r="AB49" s="82"/>
      <c r="AC49" s="82"/>
      <c r="AD49" s="82"/>
      <c r="AE49" s="82"/>
      <c r="AF49" s="82"/>
      <c r="AG49" s="82"/>
      <c r="AH49" s="140">
        <f>+'Niv1Pub  '!AJ49+'Niv1Privé '!AJ50</f>
        <v>364</v>
      </c>
      <c r="AI49" s="140">
        <f>+'Niv1Pub  '!AH49+'Niv1Privé '!AH50</f>
        <v>326</v>
      </c>
      <c r="AJ49" s="140">
        <f>+'Niv1Pub  '!AI49+'Niv1Privé '!AI50</f>
        <v>38</v>
      </c>
      <c r="AK49" s="140">
        <f>+'Niv1Pub  '!AK49+'Niv1Privé '!AK50</f>
        <v>168</v>
      </c>
      <c r="AL49" s="140">
        <f>+'Niv1Pub  '!AL49+'Niv1Privé '!AL50</f>
        <v>113</v>
      </c>
      <c r="AM49" s="140">
        <f>+'Niv1Pub  '!AM49+'Niv1Privé '!AM50</f>
        <v>0</v>
      </c>
      <c r="AN49" s="140">
        <f>+'Niv1Pub  '!AN49+'Niv1Privé '!AN50</f>
        <v>17</v>
      </c>
      <c r="AO49" s="140">
        <f>+'Niv1Pub  '!AO49+'Niv1Privé '!AO50</f>
        <v>340</v>
      </c>
      <c r="AP49" s="140">
        <f>+'Niv1Pub  '!AP49+'Niv1Privé '!AP50</f>
        <v>12</v>
      </c>
      <c r="AQ49" s="140">
        <f>+'Niv1Pub  '!AQ49+'Niv1Privé '!AQ50</f>
        <v>132</v>
      </c>
      <c r="AR49" s="140">
        <f>+'Niv1Pub  '!AR49+'Niv1Privé '!AR50</f>
        <v>132</v>
      </c>
      <c r="AS49" s="140">
        <f>+'Niv1Pub  '!AS49+'Niv1Privé '!AS50</f>
        <v>0</v>
      </c>
    </row>
    <row r="50" spans="1:45" ht="15.75" customHeight="1">
      <c r="A50" s="116" t="s">
        <v>81</v>
      </c>
      <c r="B50" s="140">
        <f>+'Niv1Pub  '!B50+'Niv1Privé '!B51</f>
        <v>3025</v>
      </c>
      <c r="C50" s="140">
        <f>+'Niv1Pub  '!C50+'Niv1Privé '!C51</f>
        <v>1455</v>
      </c>
      <c r="D50" s="140">
        <f>+'Niv1Pub  '!D50+'Niv1Privé '!D51</f>
        <v>2651</v>
      </c>
      <c r="E50" s="140">
        <f>+'Niv1Pub  '!E50+'Niv1Privé '!E51</f>
        <v>1264</v>
      </c>
      <c r="F50" s="140">
        <f>+'Niv1Pub  '!F50+'Niv1Privé '!F51</f>
        <v>2609</v>
      </c>
      <c r="G50" s="140">
        <f>+'Niv1Pub  '!G50+'Niv1Privé '!G51</f>
        <v>1369</v>
      </c>
      <c r="H50" s="140">
        <f>+'Niv1Pub  '!H50+'Niv1Privé '!H51</f>
        <v>2140</v>
      </c>
      <c r="I50" s="140">
        <f>+'Niv1Pub  '!I50+'Niv1Privé '!I51</f>
        <v>1033</v>
      </c>
      <c r="J50" s="140">
        <f>+'Niv1Pub  '!J50+'Niv1Privé '!J51</f>
        <v>1605</v>
      </c>
      <c r="K50" s="140">
        <f>+'Niv1Pub  '!K50+'Niv1Privé '!K51</f>
        <v>883</v>
      </c>
      <c r="L50" s="139">
        <f t="shared" si="13"/>
        <v>12030</v>
      </c>
      <c r="M50" s="139">
        <f t="shared" si="13"/>
        <v>6004</v>
      </c>
      <c r="N50" s="116" t="s">
        <v>81</v>
      </c>
      <c r="O50" s="140">
        <f>+'Niv1Pub  '!O50+'Niv1Privé '!O51</f>
        <v>735</v>
      </c>
      <c r="P50" s="140">
        <f>+'Niv1Pub  '!P50+'Niv1Privé '!P51</f>
        <v>326</v>
      </c>
      <c r="Q50" s="140">
        <f>+'Niv1Pub  '!Q50+'Niv1Privé '!Q51</f>
        <v>444</v>
      </c>
      <c r="R50" s="140">
        <f>+'Niv1Pub  '!R50+'Niv1Privé '!R51</f>
        <v>166</v>
      </c>
      <c r="S50" s="140">
        <f>+'Niv1Pub  '!S50+'Niv1Privé '!S51</f>
        <v>493</v>
      </c>
      <c r="T50" s="140">
        <f>+'Niv1Pub  '!T50+'Niv1Privé '!T51</f>
        <v>230</v>
      </c>
      <c r="U50" s="140">
        <f>+'Niv1Pub  '!U50+'Niv1Privé '!U51</f>
        <v>346</v>
      </c>
      <c r="V50" s="140">
        <f>+'Niv1Pub  '!V50+'Niv1Privé '!V51</f>
        <v>168</v>
      </c>
      <c r="W50" s="140">
        <f>+'Niv1Pub  '!W50+'Niv1Privé '!W51</f>
        <v>129</v>
      </c>
      <c r="X50" s="140">
        <f>+'Niv1Pub  '!X50+'Niv1Privé '!X51</f>
        <v>80</v>
      </c>
      <c r="Y50" s="139">
        <f t="shared" si="12"/>
        <v>2147</v>
      </c>
      <c r="Z50" s="139">
        <f t="shared" si="12"/>
        <v>970</v>
      </c>
      <c r="AA50" s="116" t="s">
        <v>81</v>
      </c>
      <c r="AB50" s="82"/>
      <c r="AC50" s="82"/>
      <c r="AD50" s="82"/>
      <c r="AE50" s="82"/>
      <c r="AF50" s="82"/>
      <c r="AG50" s="82"/>
      <c r="AH50" s="140">
        <f>+'Niv1Pub  '!AJ50+'Niv1Privé '!AJ51</f>
        <v>266</v>
      </c>
      <c r="AI50" s="140">
        <f>+'Niv1Pub  '!AH50+'Niv1Privé '!AH51</f>
        <v>244</v>
      </c>
      <c r="AJ50" s="140">
        <f>+'Niv1Pub  '!AI50+'Niv1Privé '!AI51</f>
        <v>22</v>
      </c>
      <c r="AK50" s="140">
        <f>+'Niv1Pub  '!AK50+'Niv1Privé '!AK51</f>
        <v>106</v>
      </c>
      <c r="AL50" s="140">
        <f>+'Niv1Pub  '!AL50+'Niv1Privé '!AL51</f>
        <v>61</v>
      </c>
      <c r="AM50" s="140">
        <f>+'Niv1Pub  '!AM50+'Niv1Privé '!AM51</f>
        <v>0</v>
      </c>
      <c r="AN50" s="140">
        <f>+'Niv1Pub  '!AN50+'Niv1Privé '!AN51</f>
        <v>0</v>
      </c>
      <c r="AO50" s="140">
        <f>+'Niv1Pub  '!AO50+'Niv1Privé '!AO51</f>
        <v>284</v>
      </c>
      <c r="AP50" s="140">
        <f>+'Niv1Pub  '!AP50+'Niv1Privé '!AP51</f>
        <v>23</v>
      </c>
      <c r="AQ50" s="140">
        <f>+'Niv1Pub  '!AQ50+'Niv1Privé '!AQ51</f>
        <v>58</v>
      </c>
      <c r="AR50" s="140">
        <f>+'Niv1Pub  '!AR50+'Niv1Privé '!AR51</f>
        <v>57</v>
      </c>
      <c r="AS50" s="140">
        <f>+'Niv1Pub  '!AS50+'Niv1Privé '!AS51</f>
        <v>1</v>
      </c>
    </row>
    <row r="51" spans="1:45" ht="15.75" customHeight="1">
      <c r="A51" s="82" t="s">
        <v>82</v>
      </c>
      <c r="B51" s="140">
        <f>+'Niv1Pub  '!B51+'Niv1Privé '!B52</f>
        <v>24813</v>
      </c>
      <c r="C51" s="140">
        <f>+'Niv1Pub  '!C51+'Niv1Privé '!C52</f>
        <v>12163</v>
      </c>
      <c r="D51" s="140">
        <f>+'Niv1Pub  '!D51+'Niv1Privé '!D52</f>
        <v>15971</v>
      </c>
      <c r="E51" s="140">
        <f>+'Niv1Pub  '!E51+'Niv1Privé '!E52</f>
        <v>7664</v>
      </c>
      <c r="F51" s="140">
        <f>+'Niv1Pub  '!F51+'Niv1Privé '!F52</f>
        <v>12667</v>
      </c>
      <c r="G51" s="140">
        <f>+'Niv1Pub  '!G51+'Niv1Privé '!G52</f>
        <v>6295</v>
      </c>
      <c r="H51" s="140">
        <f>+'Niv1Pub  '!H51+'Niv1Privé '!H52</f>
        <v>8196</v>
      </c>
      <c r="I51" s="140">
        <f>+'Niv1Pub  '!I51+'Niv1Privé '!I52</f>
        <v>3975</v>
      </c>
      <c r="J51" s="140">
        <f>+'Niv1Pub  '!J51+'Niv1Privé '!J52</f>
        <v>6194</v>
      </c>
      <c r="K51" s="140">
        <f>+'Niv1Pub  '!K51+'Niv1Privé '!K52</f>
        <v>2948</v>
      </c>
      <c r="L51" s="139">
        <f t="shared" si="13"/>
        <v>67841</v>
      </c>
      <c r="M51" s="139">
        <f t="shared" si="13"/>
        <v>33045</v>
      </c>
      <c r="N51" s="82" t="s">
        <v>82</v>
      </c>
      <c r="O51" s="140">
        <f>+'Niv1Pub  '!O51+'Niv1Privé '!O52</f>
        <v>9296</v>
      </c>
      <c r="P51" s="140">
        <f>+'Niv1Pub  '!P51+'Niv1Privé '!P52</f>
        <v>4475</v>
      </c>
      <c r="Q51" s="140">
        <f>+'Niv1Pub  '!Q51+'Niv1Privé '!Q52</f>
        <v>4801</v>
      </c>
      <c r="R51" s="140">
        <f>+'Niv1Pub  '!R51+'Niv1Privé '!R52</f>
        <v>2247</v>
      </c>
      <c r="S51" s="140">
        <f>+'Niv1Pub  '!S51+'Niv1Privé '!S52</f>
        <v>4035</v>
      </c>
      <c r="T51" s="140">
        <f>+'Niv1Pub  '!T51+'Niv1Privé '!T52</f>
        <v>1978</v>
      </c>
      <c r="U51" s="140">
        <f>+'Niv1Pub  '!U51+'Niv1Privé '!U52</f>
        <v>1779</v>
      </c>
      <c r="V51" s="140">
        <f>+'Niv1Pub  '!V51+'Niv1Privé '!V52</f>
        <v>851</v>
      </c>
      <c r="W51" s="140">
        <f>+'Niv1Pub  '!W51+'Niv1Privé '!W52</f>
        <v>1750</v>
      </c>
      <c r="X51" s="140">
        <f>+'Niv1Pub  '!X51+'Niv1Privé '!X52</f>
        <v>857</v>
      </c>
      <c r="Y51" s="139">
        <f t="shared" si="12"/>
        <v>21661</v>
      </c>
      <c r="Z51" s="139">
        <f t="shared" si="12"/>
        <v>10408</v>
      </c>
      <c r="AA51" s="82" t="s">
        <v>82</v>
      </c>
      <c r="AB51" s="82"/>
      <c r="AC51" s="82"/>
      <c r="AD51" s="82"/>
      <c r="AE51" s="82"/>
      <c r="AF51" s="82"/>
      <c r="AG51" s="82"/>
      <c r="AH51" s="140">
        <f>+'Niv1Pub  '!AJ51+'Niv1Privé '!AJ52</f>
        <v>1044</v>
      </c>
      <c r="AI51" s="140">
        <f>+'Niv1Pub  '!AH51+'Niv1Privé '!AH52</f>
        <v>865</v>
      </c>
      <c r="AJ51" s="140">
        <f>+'Niv1Pub  '!AI51+'Niv1Privé '!AI52</f>
        <v>179</v>
      </c>
      <c r="AK51" s="140">
        <f>+'Niv1Pub  '!AK51+'Niv1Privé '!AK52</f>
        <v>349</v>
      </c>
      <c r="AL51" s="140">
        <f>+'Niv1Pub  '!AL51+'Niv1Privé '!AL52</f>
        <v>363</v>
      </c>
      <c r="AM51" s="140">
        <f>+'Niv1Pub  '!AM51+'Niv1Privé '!AM52</f>
        <v>6</v>
      </c>
      <c r="AN51" s="140">
        <f>+'Niv1Pub  '!AN51+'Niv1Privé '!AN52</f>
        <v>8</v>
      </c>
      <c r="AO51" s="140">
        <f>+'Niv1Pub  '!AO51+'Niv1Privé '!AO52</f>
        <v>1030</v>
      </c>
      <c r="AP51" s="140">
        <f>+'Niv1Pub  '!AP51+'Niv1Privé '!AP52</f>
        <v>25</v>
      </c>
      <c r="AQ51" s="140">
        <f>+'Niv1Pub  '!AQ51+'Niv1Privé '!AQ52</f>
        <v>331</v>
      </c>
      <c r="AR51" s="140">
        <f>+'Niv1Pub  '!AR51+'Niv1Privé '!AR52</f>
        <v>329</v>
      </c>
      <c r="AS51" s="140">
        <v>22</v>
      </c>
    </row>
    <row r="52" spans="1:45" ht="15.75" customHeight="1">
      <c r="A52" s="82" t="s">
        <v>83</v>
      </c>
      <c r="B52" s="140">
        <f>+'Niv1Pub  '!B52+'Niv1Privé '!B53</f>
        <v>18320</v>
      </c>
      <c r="C52" s="140">
        <f>+'Niv1Pub  '!C52+'Niv1Privé '!C53</f>
        <v>8814</v>
      </c>
      <c r="D52" s="140">
        <f>+'Niv1Pub  '!D52+'Niv1Privé '!D53</f>
        <v>9937</v>
      </c>
      <c r="E52" s="140">
        <f>+'Niv1Pub  '!E52+'Niv1Privé '!E53</f>
        <v>4774</v>
      </c>
      <c r="F52" s="140">
        <f>+'Niv1Pub  '!F52+'Niv1Privé '!F53</f>
        <v>7466</v>
      </c>
      <c r="G52" s="140">
        <f>+'Niv1Pub  '!G52+'Niv1Privé '!G53</f>
        <v>3649</v>
      </c>
      <c r="H52" s="140">
        <f>+'Niv1Pub  '!H52+'Niv1Privé '!H53</f>
        <v>4217</v>
      </c>
      <c r="I52" s="140">
        <f>+'Niv1Pub  '!I52+'Niv1Privé '!I53</f>
        <v>2016</v>
      </c>
      <c r="J52" s="140">
        <f>+'Niv1Pub  '!J52+'Niv1Privé '!J53</f>
        <v>2992</v>
      </c>
      <c r="K52" s="140">
        <f>+'Niv1Pub  '!K52+'Niv1Privé '!K53</f>
        <v>1358</v>
      </c>
      <c r="L52" s="139">
        <f t="shared" si="13"/>
        <v>42932</v>
      </c>
      <c r="M52" s="139">
        <f t="shared" si="13"/>
        <v>20611</v>
      </c>
      <c r="N52" s="82" t="s">
        <v>83</v>
      </c>
      <c r="O52" s="140">
        <f>+'Niv1Pub  '!O52+'Niv1Privé '!O53</f>
        <v>6940</v>
      </c>
      <c r="P52" s="140">
        <f>+'Niv1Pub  '!P52+'Niv1Privé '!P53</f>
        <v>3306</v>
      </c>
      <c r="Q52" s="140">
        <f>+'Niv1Pub  '!Q52+'Niv1Privé '!Q53</f>
        <v>2711</v>
      </c>
      <c r="R52" s="140">
        <f>+'Niv1Pub  '!R52+'Niv1Privé '!R53</f>
        <v>1306</v>
      </c>
      <c r="S52" s="140">
        <f>+'Niv1Pub  '!S52+'Niv1Privé '!S53</f>
        <v>2225</v>
      </c>
      <c r="T52" s="140">
        <f>+'Niv1Pub  '!T52+'Niv1Privé '!T53</f>
        <v>1044</v>
      </c>
      <c r="U52" s="140">
        <f>+'Niv1Pub  '!U52+'Niv1Privé '!U53</f>
        <v>729</v>
      </c>
      <c r="V52" s="140">
        <f>+'Niv1Pub  '!V52+'Niv1Privé '!V53</f>
        <v>327</v>
      </c>
      <c r="W52" s="140">
        <f>+'Niv1Pub  '!W52+'Niv1Privé '!W53</f>
        <v>688</v>
      </c>
      <c r="X52" s="140">
        <f>+'Niv1Pub  '!X52+'Niv1Privé '!X53</f>
        <v>337</v>
      </c>
      <c r="Y52" s="139">
        <f t="shared" si="12"/>
        <v>13293</v>
      </c>
      <c r="Z52" s="139">
        <f t="shared" si="12"/>
        <v>6320</v>
      </c>
      <c r="AA52" s="82" t="s">
        <v>83</v>
      </c>
      <c r="AB52" s="82"/>
      <c r="AC52" s="82"/>
      <c r="AD52" s="82"/>
      <c r="AE52" s="82"/>
      <c r="AF52" s="82"/>
      <c r="AG52" s="82"/>
      <c r="AH52" s="140">
        <f>+'Niv1Pub  '!AJ52+'Niv1Privé '!AJ53</f>
        <v>650</v>
      </c>
      <c r="AI52" s="140">
        <f>+'Niv1Pub  '!AH52+'Niv1Privé '!AH53</f>
        <v>476</v>
      </c>
      <c r="AJ52" s="140">
        <f>+'Niv1Pub  '!AI52+'Niv1Privé '!AI53</f>
        <v>174</v>
      </c>
      <c r="AK52" s="140">
        <f>+'Niv1Pub  '!AK52+'Niv1Privé '!AK53</f>
        <v>203</v>
      </c>
      <c r="AL52" s="140">
        <f>+'Niv1Pub  '!AL52+'Niv1Privé '!AL53</f>
        <v>224</v>
      </c>
      <c r="AM52" s="140">
        <f>+'Niv1Pub  '!AM52+'Niv1Privé '!AM53</f>
        <v>2</v>
      </c>
      <c r="AN52" s="140">
        <f>+'Niv1Pub  '!AN52+'Niv1Privé '!AN53</f>
        <v>13</v>
      </c>
      <c r="AO52" s="140">
        <f>+'Niv1Pub  '!AO52+'Niv1Privé '!AO53</f>
        <v>578</v>
      </c>
      <c r="AP52" s="140">
        <f>+'Niv1Pub  '!AP52+'Niv1Privé '!AP53</f>
        <v>15</v>
      </c>
      <c r="AQ52" s="140">
        <f>+'Niv1Pub  '!AQ52+'Niv1Privé '!AQ53</f>
        <v>256</v>
      </c>
      <c r="AR52" s="140">
        <f>+'Niv1Pub  '!AR52+'Niv1Privé '!AR53</f>
        <v>243</v>
      </c>
      <c r="AS52" s="140">
        <f>+'Niv1Pub  '!AS52+'Niv1Privé '!AS53</f>
        <v>13</v>
      </c>
    </row>
    <row r="53" spans="1:45" ht="9" customHeight="1">
      <c r="A53" s="104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04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9"/>
      <c r="AR53" s="109"/>
      <c r="AS53" s="109"/>
    </row>
    <row r="54" ht="12.75">
      <c r="AA54" s="287"/>
    </row>
    <row r="55" spans="1:42" ht="12.75">
      <c r="A55" s="97" t="s">
        <v>185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97" t="s">
        <v>190</v>
      </c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97" t="s">
        <v>191</v>
      </c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</row>
    <row r="56" spans="1:42" ht="12.75">
      <c r="A56" s="97" t="s">
        <v>415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97" t="s">
        <v>415</v>
      </c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97" t="s">
        <v>429</v>
      </c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</row>
    <row r="57" spans="1:42" ht="12.75">
      <c r="A57" s="97" t="s">
        <v>401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97" t="s">
        <v>401</v>
      </c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97" t="s">
        <v>401</v>
      </c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</row>
    <row r="58" spans="1:44" ht="12.75">
      <c r="A58" s="100" t="s">
        <v>537</v>
      </c>
      <c r="B58" s="137"/>
      <c r="C58" s="137"/>
      <c r="D58" s="137"/>
      <c r="E58" s="137"/>
      <c r="F58" s="137"/>
      <c r="G58" s="137"/>
      <c r="H58" s="137"/>
      <c r="I58" s="137"/>
      <c r="J58" s="137" t="s">
        <v>186</v>
      </c>
      <c r="K58" s="137"/>
      <c r="L58" s="137"/>
      <c r="M58" s="137"/>
      <c r="N58" s="100" t="s">
        <v>537</v>
      </c>
      <c r="O58" s="137"/>
      <c r="P58" s="137"/>
      <c r="Q58" s="137"/>
      <c r="R58" s="137"/>
      <c r="S58" s="137"/>
      <c r="T58" s="137"/>
      <c r="U58" s="137"/>
      <c r="V58" s="137"/>
      <c r="W58" s="137" t="s">
        <v>186</v>
      </c>
      <c r="X58" s="137"/>
      <c r="Y58" s="137"/>
      <c r="Z58" s="137"/>
      <c r="AA58" s="100" t="s">
        <v>537</v>
      </c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O58" s="113"/>
      <c r="AP58" s="113"/>
      <c r="AR58" s="113" t="s">
        <v>186</v>
      </c>
    </row>
    <row r="59" spans="2:42" ht="12.75"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</row>
    <row r="60" spans="1:45" ht="15.75" customHeight="1">
      <c r="A60" s="101"/>
      <c r="B60" s="30" t="s">
        <v>260</v>
      </c>
      <c r="C60" s="84"/>
      <c r="D60" s="30" t="s">
        <v>261</v>
      </c>
      <c r="E60" s="84"/>
      <c r="F60" s="30" t="s">
        <v>262</v>
      </c>
      <c r="G60" s="84"/>
      <c r="H60" s="30" t="s">
        <v>263</v>
      </c>
      <c r="I60" s="84"/>
      <c r="J60" s="30" t="s">
        <v>264</v>
      </c>
      <c r="K60" s="84"/>
      <c r="L60" s="30" t="s">
        <v>127</v>
      </c>
      <c r="M60" s="84"/>
      <c r="N60" s="101"/>
      <c r="O60" s="30" t="s">
        <v>260</v>
      </c>
      <c r="P60" s="84"/>
      <c r="Q60" s="30" t="s">
        <v>261</v>
      </c>
      <c r="R60" s="84"/>
      <c r="S60" s="30" t="s">
        <v>262</v>
      </c>
      <c r="T60" s="84"/>
      <c r="U60" s="30" t="s">
        <v>263</v>
      </c>
      <c r="V60" s="84"/>
      <c r="W60" s="30" t="s">
        <v>264</v>
      </c>
      <c r="X60" s="84"/>
      <c r="Y60" s="30" t="s">
        <v>127</v>
      </c>
      <c r="Z60" s="84"/>
      <c r="AA60" s="296"/>
      <c r="AB60" s="531" t="s">
        <v>132</v>
      </c>
      <c r="AC60" s="531"/>
      <c r="AD60" s="531"/>
      <c r="AE60" s="531"/>
      <c r="AF60" s="531"/>
      <c r="AG60" s="532"/>
      <c r="AH60" s="256" t="s">
        <v>5</v>
      </c>
      <c r="AI60" s="294"/>
      <c r="AJ60" s="103"/>
      <c r="AK60" s="256" t="s">
        <v>534</v>
      </c>
      <c r="AL60" s="297"/>
      <c r="AM60" s="103"/>
      <c r="AN60" s="206"/>
      <c r="AO60" s="102"/>
      <c r="AP60" s="298" t="s">
        <v>385</v>
      </c>
      <c r="AQ60" s="256" t="s">
        <v>386</v>
      </c>
      <c r="AR60" s="294"/>
      <c r="AS60" s="299"/>
    </row>
    <row r="61" spans="1:45" ht="32.25" customHeight="1">
      <c r="A61" s="104" t="s">
        <v>416</v>
      </c>
      <c r="B61" s="31" t="s">
        <v>532</v>
      </c>
      <c r="C61" s="31" t="s">
        <v>265</v>
      </c>
      <c r="D61" s="31" t="s">
        <v>532</v>
      </c>
      <c r="E61" s="31" t="s">
        <v>265</v>
      </c>
      <c r="F61" s="31" t="s">
        <v>532</v>
      </c>
      <c r="G61" s="31" t="s">
        <v>265</v>
      </c>
      <c r="H61" s="31" t="s">
        <v>532</v>
      </c>
      <c r="I61" s="31" t="s">
        <v>265</v>
      </c>
      <c r="J61" s="31" t="s">
        <v>532</v>
      </c>
      <c r="K61" s="31" t="s">
        <v>265</v>
      </c>
      <c r="L61" s="31" t="s">
        <v>532</v>
      </c>
      <c r="M61" s="31" t="s">
        <v>265</v>
      </c>
      <c r="N61" s="104" t="s">
        <v>416</v>
      </c>
      <c r="O61" s="31" t="s">
        <v>532</v>
      </c>
      <c r="P61" s="31" t="s">
        <v>265</v>
      </c>
      <c r="Q61" s="31" t="s">
        <v>532</v>
      </c>
      <c r="R61" s="31" t="s">
        <v>265</v>
      </c>
      <c r="S61" s="31" t="s">
        <v>532</v>
      </c>
      <c r="T61" s="31" t="s">
        <v>265</v>
      </c>
      <c r="U61" s="31" t="s">
        <v>532</v>
      </c>
      <c r="V61" s="31" t="s">
        <v>265</v>
      </c>
      <c r="W61" s="31" t="s">
        <v>532</v>
      </c>
      <c r="X61" s="31" t="s">
        <v>265</v>
      </c>
      <c r="Y61" s="31" t="s">
        <v>532</v>
      </c>
      <c r="Z61" s="31" t="s">
        <v>265</v>
      </c>
      <c r="AA61" s="300" t="s">
        <v>416</v>
      </c>
      <c r="AB61" s="207" t="s">
        <v>387</v>
      </c>
      <c r="AC61" s="207" t="s">
        <v>388</v>
      </c>
      <c r="AD61" s="207" t="s">
        <v>389</v>
      </c>
      <c r="AE61" s="207" t="s">
        <v>390</v>
      </c>
      <c r="AF61" s="207" t="s">
        <v>391</v>
      </c>
      <c r="AG61" s="265" t="s">
        <v>259</v>
      </c>
      <c r="AH61" s="265" t="s">
        <v>392</v>
      </c>
      <c r="AI61" s="301" t="s">
        <v>393</v>
      </c>
      <c r="AJ61" s="301" t="s">
        <v>394</v>
      </c>
      <c r="AK61" s="302" t="s">
        <v>533</v>
      </c>
      <c r="AL61" s="212" t="s">
        <v>395</v>
      </c>
      <c r="AM61" s="212" t="s">
        <v>276</v>
      </c>
      <c r="AN61" s="212" t="s">
        <v>396</v>
      </c>
      <c r="AO61" s="303" t="s">
        <v>397</v>
      </c>
      <c r="AP61" s="304" t="s">
        <v>128</v>
      </c>
      <c r="AQ61" s="305" t="s">
        <v>143</v>
      </c>
      <c r="AR61" s="257" t="s">
        <v>138</v>
      </c>
      <c r="AS61" s="305" t="s">
        <v>144</v>
      </c>
    </row>
    <row r="62" spans="1:45" ht="14.25" customHeight="1">
      <c r="A62" s="82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82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401"/>
      <c r="AB62" s="402"/>
      <c r="AC62" s="402"/>
      <c r="AD62" s="402"/>
      <c r="AE62" s="402"/>
      <c r="AF62" s="402"/>
      <c r="AG62" s="403"/>
      <c r="AH62" s="403"/>
      <c r="AI62" s="272"/>
      <c r="AJ62" s="272"/>
      <c r="AK62" s="404"/>
      <c r="AL62" s="405"/>
      <c r="AM62" s="405"/>
      <c r="AN62" s="405"/>
      <c r="AO62" s="406"/>
      <c r="AP62" s="405"/>
      <c r="AQ62" s="309"/>
      <c r="AR62" s="407"/>
      <c r="AS62" s="309"/>
    </row>
    <row r="63" spans="1:45" ht="12.75">
      <c r="A63" s="81" t="s">
        <v>267</v>
      </c>
      <c r="B63" s="139">
        <f>SUM(B65:B87)</f>
        <v>292420</v>
      </c>
      <c r="C63" s="139">
        <f aca="true" t="shared" si="14" ref="C63:M63">SUM(C65:C87)</f>
        <v>141637</v>
      </c>
      <c r="D63" s="139">
        <f t="shared" si="14"/>
        <v>230443</v>
      </c>
      <c r="E63" s="139">
        <f t="shared" si="14"/>
        <v>110094</v>
      </c>
      <c r="F63" s="139">
        <f t="shared" si="14"/>
        <v>125493</v>
      </c>
      <c r="G63" s="139">
        <f t="shared" si="14"/>
        <v>60167</v>
      </c>
      <c r="H63" s="139">
        <f t="shared" si="14"/>
        <v>67249</v>
      </c>
      <c r="I63" s="139">
        <f t="shared" si="14"/>
        <v>32709</v>
      </c>
      <c r="J63" s="139">
        <f t="shared" si="14"/>
        <v>57052</v>
      </c>
      <c r="K63" s="139">
        <f t="shared" si="14"/>
        <v>27873</v>
      </c>
      <c r="L63" s="139">
        <f t="shared" si="14"/>
        <v>772657</v>
      </c>
      <c r="M63" s="139">
        <f t="shared" si="14"/>
        <v>372480</v>
      </c>
      <c r="N63" s="81" t="s">
        <v>267</v>
      </c>
      <c r="O63" s="139">
        <f>SUM(O65:O87)</f>
        <v>29449</v>
      </c>
      <c r="P63" s="139">
        <f aca="true" t="shared" si="15" ref="P63:Z63">SUM(P65:P87)</f>
        <v>14053</v>
      </c>
      <c r="Q63" s="139">
        <f t="shared" si="15"/>
        <v>47693</v>
      </c>
      <c r="R63" s="139">
        <f t="shared" si="15"/>
        <v>21818</v>
      </c>
      <c r="S63" s="139">
        <f t="shared" si="15"/>
        <v>35243</v>
      </c>
      <c r="T63" s="139">
        <f t="shared" si="15"/>
        <v>16522</v>
      </c>
      <c r="U63" s="139">
        <f t="shared" si="15"/>
        <v>3359</v>
      </c>
      <c r="V63" s="139">
        <f t="shared" si="15"/>
        <v>1630</v>
      </c>
      <c r="W63" s="139">
        <f t="shared" si="15"/>
        <v>11521</v>
      </c>
      <c r="X63" s="139">
        <f t="shared" si="15"/>
        <v>5565</v>
      </c>
      <c r="Y63" s="139">
        <f t="shared" si="15"/>
        <v>127265</v>
      </c>
      <c r="Z63" s="139">
        <f t="shared" si="15"/>
        <v>59588</v>
      </c>
      <c r="AA63" s="81" t="s">
        <v>267</v>
      </c>
      <c r="AB63" s="139">
        <f aca="true" t="shared" si="16" ref="AB63:AG63">SUM(AB67:AB87)</f>
        <v>0</v>
      </c>
      <c r="AC63" s="139">
        <f t="shared" si="16"/>
        <v>0</v>
      </c>
      <c r="AD63" s="139">
        <f t="shared" si="16"/>
        <v>0</v>
      </c>
      <c r="AE63" s="139">
        <f t="shared" si="16"/>
        <v>0</v>
      </c>
      <c r="AF63" s="139">
        <f t="shared" si="16"/>
        <v>0</v>
      </c>
      <c r="AG63" s="139">
        <f t="shared" si="16"/>
        <v>0</v>
      </c>
      <c r="AH63" s="139">
        <f aca="true" t="shared" si="17" ref="AH63:AS63">SUM(AH65:AH87)</f>
        <v>13991</v>
      </c>
      <c r="AI63" s="139">
        <f t="shared" si="17"/>
        <v>12535</v>
      </c>
      <c r="AJ63" s="139">
        <f t="shared" si="17"/>
        <v>1456</v>
      </c>
      <c r="AK63" s="139">
        <f t="shared" si="17"/>
        <v>7754</v>
      </c>
      <c r="AL63" s="139">
        <f t="shared" si="17"/>
        <v>3520</v>
      </c>
      <c r="AM63" s="139">
        <f t="shared" si="17"/>
        <v>1022</v>
      </c>
      <c r="AN63" s="139">
        <f t="shared" si="17"/>
        <v>38</v>
      </c>
      <c r="AO63" s="139">
        <f t="shared" si="17"/>
        <v>14175</v>
      </c>
      <c r="AP63" s="139">
        <f t="shared" si="17"/>
        <v>402</v>
      </c>
      <c r="AQ63" s="139">
        <f t="shared" si="17"/>
        <v>5227</v>
      </c>
      <c r="AR63" s="139">
        <f t="shared" si="17"/>
        <v>4779</v>
      </c>
      <c r="AS63" s="139">
        <f t="shared" si="17"/>
        <v>448</v>
      </c>
    </row>
    <row r="64" spans="1:45" ht="12.75" customHeight="1">
      <c r="A64" s="82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82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39"/>
      <c r="Z64" s="139"/>
      <c r="AA64" s="81"/>
      <c r="AB64" s="106"/>
      <c r="AC64" s="106"/>
      <c r="AD64" s="106"/>
      <c r="AE64" s="106"/>
      <c r="AF64" s="106"/>
      <c r="AG64" s="107"/>
      <c r="AH64" s="106"/>
      <c r="AI64" s="106"/>
      <c r="AJ64" s="106"/>
      <c r="AK64" s="106"/>
      <c r="AL64" s="106"/>
      <c r="AM64" s="106"/>
      <c r="AN64" s="107"/>
      <c r="AO64" s="107"/>
      <c r="AP64" s="106"/>
      <c r="AQ64" s="106"/>
      <c r="AR64" s="106"/>
      <c r="AS64" s="106"/>
    </row>
    <row r="65" spans="1:45" ht="14.25" customHeight="1">
      <c r="A65" s="15" t="s">
        <v>110</v>
      </c>
      <c r="B65" s="140">
        <f>+'Niv1Pub  '!B65+'Niv1Privé '!B67</f>
        <v>12864</v>
      </c>
      <c r="C65" s="140">
        <f>+'Niv1Pub  '!C65+'Niv1Privé '!C67</f>
        <v>6188</v>
      </c>
      <c r="D65" s="140">
        <f>+'Niv1Pub  '!D65+'Niv1Privé '!D67</f>
        <v>15314</v>
      </c>
      <c r="E65" s="140">
        <f>+'Niv1Pub  '!E65+'Niv1Privé '!E67</f>
        <v>7303</v>
      </c>
      <c r="F65" s="140">
        <f>+'Niv1Pub  '!F65+'Niv1Privé '!F67</f>
        <v>9427</v>
      </c>
      <c r="G65" s="140">
        <f>+'Niv1Pub  '!G65+'Niv1Privé '!G67</f>
        <v>4708</v>
      </c>
      <c r="H65" s="140">
        <f>+'Niv1Pub  '!H65+'Niv1Privé '!H67</f>
        <v>4993</v>
      </c>
      <c r="I65" s="140">
        <f>+'Niv1Pub  '!I65+'Niv1Privé '!I67</f>
        <v>2631</v>
      </c>
      <c r="J65" s="140">
        <f>+'Niv1Pub  '!J65+'Niv1Privé '!J67</f>
        <v>3893</v>
      </c>
      <c r="K65" s="140">
        <f>+'Niv1Pub  '!K65+'Niv1Privé '!K67</f>
        <v>2159</v>
      </c>
      <c r="L65" s="139">
        <f aca="true" t="shared" si="18" ref="L65:M67">++B65+D65+F65+H65+J65</f>
        <v>46491</v>
      </c>
      <c r="M65" s="139">
        <f t="shared" si="18"/>
        <v>22989</v>
      </c>
      <c r="N65" s="15" t="s">
        <v>110</v>
      </c>
      <c r="O65" s="140">
        <f>+'Niv1Pub  '!O65+'Niv1Privé '!O67</f>
        <v>1614</v>
      </c>
      <c r="P65" s="140">
        <f>+'Niv1Pub  '!P65+'Niv1Privé '!P67</f>
        <v>754</v>
      </c>
      <c r="Q65" s="140">
        <f>+'Niv1Pub  '!Q65+'Niv1Privé '!Q67</f>
        <v>3138</v>
      </c>
      <c r="R65" s="140">
        <f>+'Niv1Pub  '!R65+'Niv1Privé '!R67</f>
        <v>1416</v>
      </c>
      <c r="S65" s="140">
        <f>+'Niv1Pub  '!S65+'Niv1Privé '!S67</f>
        <v>2829</v>
      </c>
      <c r="T65" s="140">
        <f>+'Niv1Pub  '!T65+'Niv1Privé '!T67</f>
        <v>1329</v>
      </c>
      <c r="U65" s="140">
        <f>+'Niv1Pub  '!U65+'Niv1Privé '!U67</f>
        <v>497</v>
      </c>
      <c r="V65" s="140">
        <f>+'Niv1Pub  '!V65+'Niv1Privé '!V67</f>
        <v>261</v>
      </c>
      <c r="W65" s="140">
        <f>+'Niv1Pub  '!W65+'Niv1Privé '!W67</f>
        <v>491</v>
      </c>
      <c r="X65" s="140">
        <f>+'Niv1Pub  '!X65+'Niv1Privé '!X67</f>
        <v>270</v>
      </c>
      <c r="Y65" s="133">
        <f>O65+Q65+S65+U65+W65</f>
        <v>8569</v>
      </c>
      <c r="Z65" s="133">
        <f>P65+R65+T65+V65+X65</f>
        <v>4030</v>
      </c>
      <c r="AA65" s="15" t="s">
        <v>110</v>
      </c>
      <c r="AB65" s="254"/>
      <c r="AC65" s="254"/>
      <c r="AD65" s="254"/>
      <c r="AE65" s="254"/>
      <c r="AF65" s="254"/>
      <c r="AG65" s="254"/>
      <c r="AH65" s="140">
        <f>+'Niv1Pub  '!AJ65+'Niv1Privé '!AJ67</f>
        <v>945</v>
      </c>
      <c r="AI65" s="140">
        <f>+'Niv1Pub  '!AH65+'Niv1Privé '!AH67</f>
        <v>857</v>
      </c>
      <c r="AJ65" s="140">
        <f>+'Niv1Pub  '!AI65+'Niv1Privé '!AI67</f>
        <v>88</v>
      </c>
      <c r="AK65" s="140">
        <f>+'Niv1Pub  '!AK65+'Niv1Privé '!AK67</f>
        <v>439</v>
      </c>
      <c r="AL65" s="140">
        <f>+'Niv1Pub  '!AL65+'Niv1Privé '!AL67</f>
        <v>410</v>
      </c>
      <c r="AM65" s="140">
        <f>+'Niv1Pub  '!AM65+'Niv1Privé '!AM67</f>
        <v>8</v>
      </c>
      <c r="AN65" s="140">
        <f>+'Niv1Pub  '!AN65+'Niv1Privé '!AN67</f>
        <v>2</v>
      </c>
      <c r="AO65" s="140">
        <f>+'Niv1Pub  '!AO65+'Niv1Privé '!AO67</f>
        <v>1042</v>
      </c>
      <c r="AP65" s="140">
        <f>+'Niv1Pub  '!AP65+'Niv1Privé '!AP67</f>
        <v>21</v>
      </c>
      <c r="AQ65" s="140">
        <f>+'Niv1Pub  '!AQ65+'Niv1Privé '!AQ67</f>
        <v>292</v>
      </c>
      <c r="AR65" s="140">
        <f>+'Niv1Pub  '!AR65+'Niv1Privé '!AR67</f>
        <v>284</v>
      </c>
      <c r="AS65" s="140">
        <f>+'Niv1Pub  '!AS65+'Niv1Privé '!AS67</f>
        <v>8</v>
      </c>
    </row>
    <row r="66" spans="1:45" ht="14.25" customHeight="1">
      <c r="A66" s="15" t="s">
        <v>111</v>
      </c>
      <c r="B66" s="140">
        <f>+'Niv1Pub  '!B66+'Niv1Privé '!B68</f>
        <v>11448</v>
      </c>
      <c r="C66" s="140">
        <f>+'Niv1Pub  '!C66+'Niv1Privé '!C68</f>
        <v>5633</v>
      </c>
      <c r="D66" s="140">
        <f>+'Niv1Pub  '!D66+'Niv1Privé '!D68</f>
        <v>11730</v>
      </c>
      <c r="E66" s="140">
        <f>+'Niv1Pub  '!E66+'Niv1Privé '!E68</f>
        <v>5715</v>
      </c>
      <c r="F66" s="140">
        <f>+'Niv1Pub  '!F66+'Niv1Privé '!F68</f>
        <v>6189</v>
      </c>
      <c r="G66" s="140">
        <f>+'Niv1Pub  '!G66+'Niv1Privé '!G68</f>
        <v>3123</v>
      </c>
      <c r="H66" s="140">
        <f>+'Niv1Pub  '!H66+'Niv1Privé '!H68</f>
        <v>3202</v>
      </c>
      <c r="I66" s="140">
        <f>+'Niv1Pub  '!I66+'Niv1Privé '!I68</f>
        <v>1587</v>
      </c>
      <c r="J66" s="140">
        <f>+'Niv1Pub  '!J66+'Niv1Privé '!J68</f>
        <v>2265</v>
      </c>
      <c r="K66" s="140">
        <f>+'Niv1Pub  '!K66+'Niv1Privé '!K68</f>
        <v>1215</v>
      </c>
      <c r="L66" s="139">
        <f t="shared" si="18"/>
        <v>34834</v>
      </c>
      <c r="M66" s="139">
        <f t="shared" si="18"/>
        <v>17273</v>
      </c>
      <c r="N66" s="15" t="s">
        <v>111</v>
      </c>
      <c r="O66" s="140">
        <f>+'Niv1Pub  '!O66+'Niv1Privé '!O68</f>
        <v>270</v>
      </c>
      <c r="P66" s="140">
        <f>+'Niv1Pub  '!P66+'Niv1Privé '!P68</f>
        <v>130</v>
      </c>
      <c r="Q66" s="140">
        <f>+'Niv1Pub  '!Q66+'Niv1Privé '!Q68</f>
        <v>2730</v>
      </c>
      <c r="R66" s="140">
        <f>+'Niv1Pub  '!R66+'Niv1Privé '!R68</f>
        <v>1263</v>
      </c>
      <c r="S66" s="140">
        <f>+'Niv1Pub  '!S66+'Niv1Privé '!S68</f>
        <v>1718</v>
      </c>
      <c r="T66" s="140">
        <f>+'Niv1Pub  '!T66+'Niv1Privé '!T68</f>
        <v>858</v>
      </c>
      <c r="U66" s="140">
        <f>+'Niv1Pub  '!U66+'Niv1Privé '!U68</f>
        <v>34</v>
      </c>
      <c r="V66" s="140">
        <f>+'Niv1Pub  '!V66+'Niv1Privé '!V68</f>
        <v>19</v>
      </c>
      <c r="W66" s="140">
        <f>+'Niv1Pub  '!W66+'Niv1Privé '!W68</f>
        <v>441</v>
      </c>
      <c r="X66" s="140">
        <f>+'Niv1Pub  '!X66+'Niv1Privé '!X68</f>
        <v>230</v>
      </c>
      <c r="Y66" s="133">
        <f>O66+Q66+S66+U66+W66</f>
        <v>5193</v>
      </c>
      <c r="Z66" s="133">
        <f>P66+R66+T66+V66+X66</f>
        <v>2500</v>
      </c>
      <c r="AA66" s="15" t="s">
        <v>111</v>
      </c>
      <c r="AB66" s="254"/>
      <c r="AC66" s="254"/>
      <c r="AD66" s="254"/>
      <c r="AE66" s="254"/>
      <c r="AF66" s="254"/>
      <c r="AG66" s="254"/>
      <c r="AH66" s="140">
        <f>+'Niv1Pub  '!AJ66+'Niv1Privé '!AJ68</f>
        <v>618</v>
      </c>
      <c r="AI66" s="140">
        <f>+'Niv1Pub  '!AH66+'Niv1Privé '!AH68</f>
        <v>559</v>
      </c>
      <c r="AJ66" s="140">
        <f>+'Niv1Pub  '!AI66+'Niv1Privé '!AI68</f>
        <v>59</v>
      </c>
      <c r="AK66" s="140">
        <f>+'Niv1Pub  '!AK66+'Niv1Privé '!AK68</f>
        <v>299</v>
      </c>
      <c r="AL66" s="140">
        <f>+'Niv1Pub  '!AL66+'Niv1Privé '!AL68</f>
        <v>200</v>
      </c>
      <c r="AM66" s="140">
        <f>+'Niv1Pub  '!AM66+'Niv1Privé '!AM68</f>
        <v>0</v>
      </c>
      <c r="AN66" s="140">
        <f>+'Niv1Pub  '!AN66+'Niv1Privé '!AN68</f>
        <v>1</v>
      </c>
      <c r="AO66" s="140">
        <f>+'Niv1Pub  '!AO66+'Niv1Privé '!AO68</f>
        <v>621</v>
      </c>
      <c r="AP66" s="140">
        <f>+'Niv1Pub  '!AP66+'Niv1Privé '!AP68</f>
        <v>11</v>
      </c>
      <c r="AQ66" s="140">
        <f>+'Niv1Pub  '!AQ66+'Niv1Privé '!AQ68</f>
        <v>251</v>
      </c>
      <c r="AR66" s="140">
        <f>+'Niv1Pub  '!AR66+'Niv1Privé '!AR68</f>
        <v>209</v>
      </c>
      <c r="AS66" s="140">
        <f>+'Niv1Pub  '!AS66+'Niv1Privé '!AS68</f>
        <v>42</v>
      </c>
    </row>
    <row r="67" spans="1:45" ht="14.25" customHeight="1">
      <c r="A67" s="15" t="s">
        <v>103</v>
      </c>
      <c r="B67" s="140">
        <f>+'Niv1Pub  '!B67+'Niv1Privé '!B69</f>
        <v>13569</v>
      </c>
      <c r="C67" s="140">
        <f>+'Niv1Pub  '!C67+'Niv1Privé '!C69</f>
        <v>6562</v>
      </c>
      <c r="D67" s="140">
        <f>+'Niv1Pub  '!D67+'Niv1Privé '!D69</f>
        <v>16244</v>
      </c>
      <c r="E67" s="140">
        <f>+'Niv1Pub  '!E67+'Niv1Privé '!E69</f>
        <v>7681</v>
      </c>
      <c r="F67" s="140">
        <f>+'Niv1Pub  '!F67+'Niv1Privé '!F69</f>
        <v>8329</v>
      </c>
      <c r="G67" s="140">
        <f>+'Niv1Pub  '!G67+'Niv1Privé '!G69</f>
        <v>4137</v>
      </c>
      <c r="H67" s="140">
        <f>+'Niv1Pub  '!H67+'Niv1Privé '!H69</f>
        <v>3916</v>
      </c>
      <c r="I67" s="140">
        <f>+'Niv1Pub  '!I67+'Niv1Privé '!I69</f>
        <v>2132</v>
      </c>
      <c r="J67" s="140">
        <f>+'Niv1Pub  '!J67+'Niv1Privé '!J69</f>
        <v>3522</v>
      </c>
      <c r="K67" s="140">
        <f>+'Niv1Pub  '!K67+'Niv1Privé '!K69</f>
        <v>1958</v>
      </c>
      <c r="L67" s="139">
        <f t="shared" si="18"/>
        <v>45580</v>
      </c>
      <c r="M67" s="139">
        <f t="shared" si="18"/>
        <v>22470</v>
      </c>
      <c r="N67" s="15" t="s">
        <v>103</v>
      </c>
      <c r="O67" s="140">
        <f>+'Niv1Pub  '!O67+'Niv1Privé '!O69</f>
        <v>344</v>
      </c>
      <c r="P67" s="140">
        <f>+'Niv1Pub  '!P67+'Niv1Privé '!P69</f>
        <v>149</v>
      </c>
      <c r="Q67" s="140">
        <f>+'Niv1Pub  '!Q67+'Niv1Privé '!Q69</f>
        <v>3990</v>
      </c>
      <c r="R67" s="140">
        <f>+'Niv1Pub  '!R67+'Niv1Privé '!R69</f>
        <v>1799</v>
      </c>
      <c r="S67" s="140">
        <f>+'Niv1Pub  '!S67+'Niv1Privé '!S69</f>
        <v>2207</v>
      </c>
      <c r="T67" s="140">
        <f>+'Niv1Pub  '!T67+'Niv1Privé '!T69</f>
        <v>1086</v>
      </c>
      <c r="U67" s="140">
        <f>+'Niv1Pub  '!U67+'Niv1Privé '!U69</f>
        <v>37</v>
      </c>
      <c r="V67" s="140">
        <f>+'Niv1Pub  '!V67+'Niv1Privé '!V69</f>
        <v>10</v>
      </c>
      <c r="W67" s="140">
        <f>+'Niv1Pub  '!W67+'Niv1Privé '!W69</f>
        <v>669</v>
      </c>
      <c r="X67" s="140">
        <f>+'Niv1Pub  '!X67+'Niv1Privé '!X69</f>
        <v>366</v>
      </c>
      <c r="Y67" s="133">
        <f aca="true" t="shared" si="19" ref="Y67:Z85">O67+Q67+S67+U67+W67</f>
        <v>7247</v>
      </c>
      <c r="Z67" s="133">
        <f t="shared" si="19"/>
        <v>3410</v>
      </c>
      <c r="AA67" s="15" t="s">
        <v>103</v>
      </c>
      <c r="AB67" s="254"/>
      <c r="AC67" s="254"/>
      <c r="AD67" s="254"/>
      <c r="AE67" s="254"/>
      <c r="AF67" s="254"/>
      <c r="AG67" s="254"/>
      <c r="AH67" s="140">
        <f>+'Niv1Pub  '!AJ67+'Niv1Privé '!AJ69</f>
        <v>839</v>
      </c>
      <c r="AI67" s="140">
        <f>+'Niv1Pub  '!AH67+'Niv1Privé '!AH69</f>
        <v>739</v>
      </c>
      <c r="AJ67" s="140">
        <f>+'Niv1Pub  '!AI67+'Niv1Privé '!AI69</f>
        <v>100</v>
      </c>
      <c r="AK67" s="140">
        <f>+'Niv1Pub  '!AK67+'Niv1Privé '!AK69</f>
        <v>416</v>
      </c>
      <c r="AL67" s="140">
        <f>+'Niv1Pub  '!AL67+'Niv1Privé '!AL69</f>
        <v>197</v>
      </c>
      <c r="AM67" s="140">
        <f>+'Niv1Pub  '!AM67+'Niv1Privé '!AM69</f>
        <v>1</v>
      </c>
      <c r="AN67" s="140">
        <f>+'Niv1Pub  '!AN67+'Niv1Privé '!AN69</f>
        <v>0</v>
      </c>
      <c r="AO67" s="140">
        <f>+'Niv1Pub  '!AO67+'Niv1Privé '!AO69</f>
        <v>849</v>
      </c>
      <c r="AP67" s="140">
        <f>+'Niv1Pub  '!AP67+'Niv1Privé '!AP69</f>
        <v>15</v>
      </c>
      <c r="AQ67" s="140">
        <f>+'Niv1Pub  '!AQ67+'Niv1Privé '!AQ69</f>
        <v>273</v>
      </c>
      <c r="AR67" s="140">
        <f>+'Niv1Pub  '!AR67+'Niv1Privé '!AR69</f>
        <v>264</v>
      </c>
      <c r="AS67" s="140">
        <f>+'Niv1Pub  '!AS67+'Niv1Privé '!AS69</f>
        <v>9</v>
      </c>
    </row>
    <row r="68" spans="1:45" ht="14.25" customHeight="1">
      <c r="A68" s="15" t="s">
        <v>104</v>
      </c>
      <c r="B68" s="140">
        <f>+'Niv1Pub  '!B68+'Niv1Privé '!B70</f>
        <v>16810</v>
      </c>
      <c r="C68" s="140">
        <f>+'Niv1Pub  '!C68+'Niv1Privé '!C70</f>
        <v>8064</v>
      </c>
      <c r="D68" s="140">
        <f>+'Niv1Pub  '!D68+'Niv1Privé '!D70</f>
        <v>14411</v>
      </c>
      <c r="E68" s="140">
        <f>+'Niv1Pub  '!E68+'Niv1Privé '!E70</f>
        <v>6881</v>
      </c>
      <c r="F68" s="140">
        <f>+'Niv1Pub  '!F68+'Niv1Privé '!F70</f>
        <v>9772</v>
      </c>
      <c r="G68" s="140">
        <f>+'Niv1Pub  '!G68+'Niv1Privé '!G70</f>
        <v>4705</v>
      </c>
      <c r="H68" s="140">
        <f>+'Niv1Pub  '!H68+'Niv1Privé '!H70</f>
        <v>5935</v>
      </c>
      <c r="I68" s="140">
        <f>+'Niv1Pub  '!I68+'Niv1Privé '!I70</f>
        <v>2937</v>
      </c>
      <c r="J68" s="140">
        <f>+'Niv1Pub  '!J68+'Niv1Privé '!J70</f>
        <v>4847</v>
      </c>
      <c r="K68" s="140">
        <f>+'Niv1Pub  '!K68+'Niv1Privé '!K70</f>
        <v>2482</v>
      </c>
      <c r="L68" s="139">
        <f aca="true" t="shared" si="20" ref="L68:M85">++B68+D68+F68+H68+J68</f>
        <v>51775</v>
      </c>
      <c r="M68" s="139">
        <f t="shared" si="20"/>
        <v>25069</v>
      </c>
      <c r="N68" s="15" t="s">
        <v>104</v>
      </c>
      <c r="O68" s="140">
        <f>+'Niv1Pub  '!O68+'Niv1Privé '!O70</f>
        <v>75</v>
      </c>
      <c r="P68" s="140">
        <f>+'Niv1Pub  '!P68+'Niv1Privé '!P70</f>
        <v>36</v>
      </c>
      <c r="Q68" s="140">
        <f>+'Niv1Pub  '!Q68+'Niv1Privé '!Q70</f>
        <v>2948</v>
      </c>
      <c r="R68" s="140">
        <f>+'Niv1Pub  '!R68+'Niv1Privé '!R70</f>
        <v>1282</v>
      </c>
      <c r="S68" s="140">
        <f>+'Niv1Pub  '!S68+'Niv1Privé '!S70</f>
        <v>2807</v>
      </c>
      <c r="T68" s="140">
        <f>+'Niv1Pub  '!T68+'Niv1Privé '!T70</f>
        <v>1293</v>
      </c>
      <c r="U68" s="140">
        <f>+'Niv1Pub  '!U68+'Niv1Privé '!U70</f>
        <v>72</v>
      </c>
      <c r="V68" s="140">
        <f>+'Niv1Pub  '!V68+'Niv1Privé '!V70</f>
        <v>36</v>
      </c>
      <c r="W68" s="140">
        <f>+'Niv1Pub  '!W68+'Niv1Privé '!W70</f>
        <v>733</v>
      </c>
      <c r="X68" s="140">
        <f>+'Niv1Pub  '!X68+'Niv1Privé '!X70</f>
        <v>376</v>
      </c>
      <c r="Y68" s="133">
        <f t="shared" si="19"/>
        <v>6635</v>
      </c>
      <c r="Z68" s="133">
        <f t="shared" si="19"/>
        <v>3023</v>
      </c>
      <c r="AA68" s="15" t="s">
        <v>104</v>
      </c>
      <c r="AB68" s="254"/>
      <c r="AC68" s="254"/>
      <c r="AD68" s="254"/>
      <c r="AE68" s="254"/>
      <c r="AF68" s="254"/>
      <c r="AG68" s="254"/>
      <c r="AH68" s="140">
        <f>+'Niv1Pub  '!AJ68+'Niv1Privé '!AJ70</f>
        <v>1105</v>
      </c>
      <c r="AI68" s="140">
        <f>+'Niv1Pub  '!AH68+'Niv1Privé '!AH70</f>
        <v>1044</v>
      </c>
      <c r="AJ68" s="140">
        <f>+'Niv1Pub  '!AI68+'Niv1Privé '!AI70</f>
        <v>61</v>
      </c>
      <c r="AK68" s="140">
        <f>+'Niv1Pub  '!AK68+'Niv1Privé '!AK70</f>
        <v>695</v>
      </c>
      <c r="AL68" s="140">
        <f>+'Niv1Pub  '!AL68+'Niv1Privé '!AL70</f>
        <v>306</v>
      </c>
      <c r="AM68" s="140">
        <f>+'Niv1Pub  '!AM68+'Niv1Privé '!AM70</f>
        <v>30</v>
      </c>
      <c r="AN68" s="140">
        <f>+'Niv1Pub  '!AN68+'Niv1Privé '!AN70</f>
        <v>6</v>
      </c>
      <c r="AO68" s="140">
        <f>+'Niv1Pub  '!AO68+'Niv1Privé '!AO70</f>
        <v>1216</v>
      </c>
      <c r="AP68" s="140">
        <f>+'Niv1Pub  '!AP68+'Niv1Privé '!AP70</f>
        <v>26</v>
      </c>
      <c r="AQ68" s="140">
        <f>+'Niv1Pub  '!AQ68+'Niv1Privé '!AQ70</f>
        <v>348</v>
      </c>
      <c r="AR68" s="140">
        <f>+'Niv1Pub  '!AR68+'Niv1Privé '!AR70</f>
        <v>339</v>
      </c>
      <c r="AS68" s="140">
        <f>+'Niv1Pub  '!AS68+'Niv1Privé '!AS70</f>
        <v>9</v>
      </c>
    </row>
    <row r="69" spans="1:45" ht="14.25" customHeight="1">
      <c r="A69" s="15" t="s">
        <v>105</v>
      </c>
      <c r="B69" s="140">
        <f>+'Niv1Pub  '!B69+'Niv1Privé '!B71</f>
        <v>4064</v>
      </c>
      <c r="C69" s="140">
        <f>+'Niv1Pub  '!C69+'Niv1Privé '!C71</f>
        <v>1879</v>
      </c>
      <c r="D69" s="140">
        <f>+'Niv1Pub  '!D69+'Niv1Privé '!D71</f>
        <v>2282</v>
      </c>
      <c r="E69" s="140">
        <f>+'Niv1Pub  '!E69+'Niv1Privé '!E71</f>
        <v>1063</v>
      </c>
      <c r="F69" s="140">
        <f>+'Niv1Pub  '!F69+'Niv1Privé '!F71</f>
        <v>1771</v>
      </c>
      <c r="G69" s="140">
        <f>+'Niv1Pub  '!G69+'Niv1Privé '!G71</f>
        <v>780</v>
      </c>
      <c r="H69" s="140">
        <f>+'Niv1Pub  '!H69+'Niv1Privé '!H71</f>
        <v>1147</v>
      </c>
      <c r="I69" s="140">
        <f>+'Niv1Pub  '!I69+'Niv1Privé '!I71</f>
        <v>529</v>
      </c>
      <c r="J69" s="140">
        <f>+'Niv1Pub  '!J69+'Niv1Privé '!J71</f>
        <v>908</v>
      </c>
      <c r="K69" s="140">
        <f>+'Niv1Pub  '!K69+'Niv1Privé '!K71</f>
        <v>400</v>
      </c>
      <c r="L69" s="139">
        <f t="shared" si="20"/>
        <v>10172</v>
      </c>
      <c r="M69" s="139">
        <f t="shared" si="20"/>
        <v>4651</v>
      </c>
      <c r="N69" s="15" t="s">
        <v>105</v>
      </c>
      <c r="O69" s="140">
        <f>+'Niv1Pub  '!O69+'Niv1Privé '!O71</f>
        <v>86</v>
      </c>
      <c r="P69" s="140">
        <f>+'Niv1Pub  '!P69+'Niv1Privé '!P71</f>
        <v>38</v>
      </c>
      <c r="Q69" s="140">
        <f>+'Niv1Pub  '!Q69+'Niv1Privé '!Q71</f>
        <v>585</v>
      </c>
      <c r="R69" s="140">
        <f>+'Niv1Pub  '!R69+'Niv1Privé '!R71</f>
        <v>252</v>
      </c>
      <c r="S69" s="140">
        <f>+'Niv1Pub  '!S69+'Niv1Privé '!S71</f>
        <v>428</v>
      </c>
      <c r="T69" s="140">
        <f>+'Niv1Pub  '!T69+'Niv1Privé '!T71</f>
        <v>161</v>
      </c>
      <c r="U69" s="140">
        <f>+'Niv1Pub  '!U69+'Niv1Privé '!U71</f>
        <v>17</v>
      </c>
      <c r="V69" s="140">
        <f>+'Niv1Pub  '!V69+'Niv1Privé '!V71</f>
        <v>6</v>
      </c>
      <c r="W69" s="140">
        <f>+'Niv1Pub  '!W69+'Niv1Privé '!W71</f>
        <v>169</v>
      </c>
      <c r="X69" s="140">
        <f>+'Niv1Pub  '!X69+'Niv1Privé '!X71</f>
        <v>74</v>
      </c>
      <c r="Y69" s="133">
        <f t="shared" si="19"/>
        <v>1285</v>
      </c>
      <c r="Z69" s="133">
        <f t="shared" si="19"/>
        <v>531</v>
      </c>
      <c r="AA69" s="15" t="s">
        <v>105</v>
      </c>
      <c r="AB69" s="254"/>
      <c r="AC69" s="254"/>
      <c r="AD69" s="254"/>
      <c r="AE69" s="254"/>
      <c r="AF69" s="254"/>
      <c r="AG69" s="254"/>
      <c r="AH69" s="140">
        <f>+'Niv1Pub  '!AJ69+'Niv1Privé '!AJ71</f>
        <v>268</v>
      </c>
      <c r="AI69" s="140">
        <f>+'Niv1Pub  '!AH69+'Niv1Privé '!AH71</f>
        <v>237</v>
      </c>
      <c r="AJ69" s="140">
        <f>+'Niv1Pub  '!AI69+'Niv1Privé '!AI71</f>
        <v>31</v>
      </c>
      <c r="AK69" s="140">
        <f>+'Niv1Pub  '!AK69+'Niv1Privé '!AK71</f>
        <v>46</v>
      </c>
      <c r="AL69" s="140">
        <f>+'Niv1Pub  '!AL69+'Niv1Privé '!AL71</f>
        <v>39</v>
      </c>
      <c r="AM69" s="140">
        <f>+'Niv1Pub  '!AM69+'Niv1Privé '!AM71</f>
        <v>0</v>
      </c>
      <c r="AN69" s="140">
        <f>+'Niv1Pub  '!AN69+'Niv1Privé '!AN71</f>
        <v>0</v>
      </c>
      <c r="AO69" s="140">
        <f>+'Niv1Pub  '!AO69+'Niv1Privé '!AO71</f>
        <v>237</v>
      </c>
      <c r="AP69" s="140">
        <f>+'Niv1Pub  '!AP69+'Niv1Privé '!AP71</f>
        <v>8</v>
      </c>
      <c r="AQ69" s="140">
        <f>+'Niv1Pub  '!AQ69+'Niv1Privé '!AQ71</f>
        <v>113</v>
      </c>
      <c r="AR69" s="140">
        <f>+'Niv1Pub  '!AR69+'Niv1Privé '!AR71</f>
        <v>107</v>
      </c>
      <c r="AS69" s="140">
        <f>+'Niv1Pub  '!AS69+'Niv1Privé '!AS71</f>
        <v>6</v>
      </c>
    </row>
    <row r="70" spans="1:45" ht="14.25" customHeight="1">
      <c r="A70" s="15" t="s">
        <v>106</v>
      </c>
      <c r="B70" s="140">
        <f>+'Niv1Pub  '!B70+'Niv1Privé '!B73</f>
        <v>12450</v>
      </c>
      <c r="C70" s="140">
        <f>+'Niv1Pub  '!C70+'Niv1Privé '!C73</f>
        <v>5908</v>
      </c>
      <c r="D70" s="140">
        <f>+'Niv1Pub  '!D70+'Niv1Privé '!D73</f>
        <v>8783</v>
      </c>
      <c r="E70" s="140">
        <f>+'Niv1Pub  '!E70+'Niv1Privé '!E73</f>
        <v>4218</v>
      </c>
      <c r="F70" s="140">
        <f>+'Niv1Pub  '!F70+'Niv1Privé '!F73</f>
        <v>8084</v>
      </c>
      <c r="G70" s="140">
        <f>+'Niv1Pub  '!G70+'Niv1Privé '!G73</f>
        <v>4006</v>
      </c>
      <c r="H70" s="140">
        <f>+'Niv1Pub  '!H70+'Niv1Privé '!H73</f>
        <v>5910</v>
      </c>
      <c r="I70" s="140">
        <f>+'Niv1Pub  '!I70+'Niv1Privé '!I73</f>
        <v>2889</v>
      </c>
      <c r="J70" s="140">
        <f>+'Niv1Pub  '!J70+'Niv1Privé '!J73</f>
        <v>4584</v>
      </c>
      <c r="K70" s="140">
        <f>+'Niv1Pub  '!K70+'Niv1Privé '!K73</f>
        <v>2310</v>
      </c>
      <c r="L70" s="139">
        <f t="shared" si="20"/>
        <v>39811</v>
      </c>
      <c r="M70" s="139">
        <f t="shared" si="20"/>
        <v>19331</v>
      </c>
      <c r="N70" s="15" t="s">
        <v>106</v>
      </c>
      <c r="O70" s="140">
        <f>+'Niv1Pub  '!O70+'Niv1Privé '!O73</f>
        <v>304</v>
      </c>
      <c r="P70" s="140">
        <f>+'Niv1Pub  '!P70+'Niv1Privé '!P73</f>
        <v>148</v>
      </c>
      <c r="Q70" s="140">
        <f>+'Niv1Pub  '!Q70+'Niv1Privé '!Q73</f>
        <v>2407</v>
      </c>
      <c r="R70" s="140">
        <f>+'Niv1Pub  '!R70+'Niv1Privé '!R73</f>
        <v>1047</v>
      </c>
      <c r="S70" s="140">
        <f>+'Niv1Pub  '!S70+'Niv1Privé '!S73</f>
        <v>2678</v>
      </c>
      <c r="T70" s="140">
        <f>+'Niv1Pub  '!T70+'Niv1Privé '!T73</f>
        <v>1280</v>
      </c>
      <c r="U70" s="140">
        <f>+'Niv1Pub  '!U70+'Niv1Privé '!U73</f>
        <v>106</v>
      </c>
      <c r="V70" s="140">
        <f>+'Niv1Pub  '!V70+'Niv1Privé '!V73</f>
        <v>38</v>
      </c>
      <c r="W70" s="140">
        <f>+'Niv1Pub  '!W70+'Niv1Privé '!W73</f>
        <v>959</v>
      </c>
      <c r="X70" s="140">
        <f>+'Niv1Pub  '!X70+'Niv1Privé '!X73</f>
        <v>489</v>
      </c>
      <c r="Y70" s="133">
        <f t="shared" si="19"/>
        <v>6454</v>
      </c>
      <c r="Z70" s="133">
        <f t="shared" si="19"/>
        <v>3002</v>
      </c>
      <c r="AA70" s="15" t="s">
        <v>106</v>
      </c>
      <c r="AB70" s="254"/>
      <c r="AC70" s="254"/>
      <c r="AD70" s="254"/>
      <c r="AE70" s="254"/>
      <c r="AF70" s="254"/>
      <c r="AG70" s="254"/>
      <c r="AH70" s="140">
        <f>+'Niv1Pub  '!AJ70+'Niv1Privé '!AJ73</f>
        <v>1250</v>
      </c>
      <c r="AI70" s="140">
        <f>+'Niv1Pub  '!AH70+'Niv1Privé '!AH73</f>
        <v>1172</v>
      </c>
      <c r="AJ70" s="140">
        <f>+'Niv1Pub  '!AI70+'Niv1Privé '!AI73</f>
        <v>78</v>
      </c>
      <c r="AK70" s="140">
        <f>+'Niv1Pub  '!AK70+'Niv1Privé '!AK73</f>
        <v>779</v>
      </c>
      <c r="AL70" s="140">
        <f>+'Niv1Pub  '!AL70+'Niv1Privé '!AL73</f>
        <v>237</v>
      </c>
      <c r="AM70" s="140">
        <f>+'Niv1Pub  '!AM70+'Niv1Privé '!AM73</f>
        <v>5</v>
      </c>
      <c r="AN70" s="140">
        <f>+'Niv1Pub  '!AN70+'Niv1Privé '!AN73</f>
        <v>4</v>
      </c>
      <c r="AO70" s="140">
        <f>+'Niv1Pub  '!AO70+'Niv1Privé '!AO73</f>
        <v>1094</v>
      </c>
      <c r="AP70" s="140">
        <f>+'Niv1Pub  '!AP70+'Niv1Privé '!AP73</f>
        <v>24</v>
      </c>
      <c r="AQ70" s="140">
        <f>+'Niv1Pub  '!AQ70+'Niv1Privé '!AQ73</f>
        <v>286</v>
      </c>
      <c r="AR70" s="140">
        <f>+'Niv1Pub  '!AR70+'Niv1Privé '!AR73</f>
        <v>285</v>
      </c>
      <c r="AS70" s="140">
        <f>+'Niv1Pub  '!AS70+'Niv1Privé '!AS73</f>
        <v>1</v>
      </c>
    </row>
    <row r="71" spans="1:45" ht="14.25" customHeight="1">
      <c r="A71" s="15" t="s">
        <v>107</v>
      </c>
      <c r="B71" s="140">
        <f>+'Niv1Pub  '!B71</f>
        <v>22304</v>
      </c>
      <c r="C71" s="140">
        <f>+'Niv1Pub  '!C71</f>
        <v>11275</v>
      </c>
      <c r="D71" s="140">
        <f>+'Niv1Pub  '!D71</f>
        <v>14110</v>
      </c>
      <c r="E71" s="140">
        <f>+'Niv1Pub  '!E71</f>
        <v>7065</v>
      </c>
      <c r="F71" s="140">
        <f>+'Niv1Pub  '!F71</f>
        <v>5948</v>
      </c>
      <c r="G71" s="140">
        <f>+'Niv1Pub  '!G71</f>
        <v>2855</v>
      </c>
      <c r="H71" s="140">
        <f>+'Niv1Pub  '!H71</f>
        <v>3050</v>
      </c>
      <c r="I71" s="140">
        <f>+'Niv1Pub  '!I71</f>
        <v>1530</v>
      </c>
      <c r="J71" s="140">
        <f>+'Niv1Pub  '!J71</f>
        <v>2452</v>
      </c>
      <c r="K71" s="140">
        <f>+'Niv1Pub  '!K71</f>
        <v>1142</v>
      </c>
      <c r="L71" s="139">
        <f t="shared" si="20"/>
        <v>47864</v>
      </c>
      <c r="M71" s="139">
        <f t="shared" si="20"/>
        <v>23867</v>
      </c>
      <c r="N71" s="15" t="s">
        <v>107</v>
      </c>
      <c r="O71" s="140">
        <f>+'Niv1Pub  '!O71</f>
        <v>2580</v>
      </c>
      <c r="P71" s="140">
        <f>+'Niv1Pub  '!P71</f>
        <v>1341</v>
      </c>
      <c r="Q71" s="140">
        <f>+'Niv1Pub  '!Q71</f>
        <v>2350</v>
      </c>
      <c r="R71" s="140">
        <f>+'Niv1Pub  '!R71</f>
        <v>1218</v>
      </c>
      <c r="S71" s="140">
        <f>+'Niv1Pub  '!S71</f>
        <v>1448</v>
      </c>
      <c r="T71" s="140">
        <f>+'Niv1Pub  '!T71</f>
        <v>675</v>
      </c>
      <c r="U71" s="140">
        <f>+'Niv1Pub  '!U71</f>
        <v>191</v>
      </c>
      <c r="V71" s="140">
        <f>+'Niv1Pub  '!V71</f>
        <v>92</v>
      </c>
      <c r="W71" s="140">
        <f>+'Niv1Pub  '!W71</f>
        <v>390</v>
      </c>
      <c r="X71" s="140">
        <f>+'Niv1Pub  '!X71</f>
        <v>171</v>
      </c>
      <c r="Y71" s="133">
        <f t="shared" si="19"/>
        <v>6959</v>
      </c>
      <c r="Z71" s="133">
        <f t="shared" si="19"/>
        <v>3497</v>
      </c>
      <c r="AA71" s="15" t="s">
        <v>107</v>
      </c>
      <c r="AB71" s="254"/>
      <c r="AC71" s="254"/>
      <c r="AD71" s="254"/>
      <c r="AE71" s="254"/>
      <c r="AF71" s="254"/>
      <c r="AG71" s="254"/>
      <c r="AH71" s="140">
        <f>+'Niv1Pub  '!AJ71</f>
        <v>687</v>
      </c>
      <c r="AI71" s="140">
        <f>+'Niv1Pub  '!AH71</f>
        <v>432</v>
      </c>
      <c r="AJ71" s="140">
        <f>+'Niv1Pub  '!AI71</f>
        <v>255</v>
      </c>
      <c r="AK71" s="140">
        <f>+'Niv1Pub  '!AK71</f>
        <v>400</v>
      </c>
      <c r="AL71" s="140">
        <f>+'Niv1Pub  '!AL71</f>
        <v>319</v>
      </c>
      <c r="AM71" s="140">
        <f>+'Niv1Pub  '!AM71</f>
        <v>28</v>
      </c>
      <c r="AN71" s="140">
        <f>+'Niv1Pub  '!AN71</f>
        <v>1</v>
      </c>
      <c r="AO71" s="140">
        <f>+'Niv1Pub  '!AO71</f>
        <v>748</v>
      </c>
      <c r="AP71" s="140">
        <f>+'Niv1Pub  '!AP71</f>
        <v>9</v>
      </c>
      <c r="AQ71" s="140">
        <f>+'Niv1Pub  '!AQ71</f>
        <v>315</v>
      </c>
      <c r="AR71" s="140">
        <f>+'Niv1Pub  '!AR71</f>
        <v>283</v>
      </c>
      <c r="AS71" s="140">
        <f>+'Niv1Pub  '!AS71</f>
        <v>32</v>
      </c>
    </row>
    <row r="72" spans="1:45" ht="14.25" customHeight="1">
      <c r="A72" s="15" t="s">
        <v>108</v>
      </c>
      <c r="B72" s="140">
        <f>+'Niv1Pub  '!B73+'Niv1Privé '!B72</f>
        <v>24970</v>
      </c>
      <c r="C72" s="140">
        <f>+'Niv1Pub  '!C73+'Niv1Privé '!C72</f>
        <v>12030</v>
      </c>
      <c r="D72" s="140">
        <f>+'Niv1Pub  '!D73+'Niv1Privé '!D72</f>
        <v>24747</v>
      </c>
      <c r="E72" s="140">
        <f>+'Niv1Pub  '!E73+'Niv1Privé '!E72</f>
        <v>11818</v>
      </c>
      <c r="F72" s="140">
        <f>+'Niv1Pub  '!F73+'Niv1Privé '!F72</f>
        <v>15464</v>
      </c>
      <c r="G72" s="140">
        <f>+'Niv1Pub  '!G73+'Niv1Privé '!G72</f>
        <v>7712</v>
      </c>
      <c r="H72" s="140">
        <f>+'Niv1Pub  '!H73+'Niv1Privé '!H72</f>
        <v>8900</v>
      </c>
      <c r="I72" s="140">
        <f>+'Niv1Pub  '!I73+'Niv1Privé '!I72</f>
        <v>4564</v>
      </c>
      <c r="J72" s="140">
        <f>+'Niv1Pub  '!J73+'Niv1Privé '!J72</f>
        <v>7530</v>
      </c>
      <c r="K72" s="140">
        <f>+'Niv1Pub  '!K73+'Niv1Privé '!K72</f>
        <v>4099</v>
      </c>
      <c r="L72" s="139">
        <f t="shared" si="20"/>
        <v>81611</v>
      </c>
      <c r="M72" s="139">
        <f t="shared" si="20"/>
        <v>40223</v>
      </c>
      <c r="N72" s="15" t="s">
        <v>108</v>
      </c>
      <c r="O72" s="140">
        <f>+'Niv1Pub  '!O73+'Niv1Privé '!O72</f>
        <v>3566</v>
      </c>
      <c r="P72" s="140">
        <f>+'Niv1Pub  '!P73+'Niv1Privé '!P72</f>
        <v>1681</v>
      </c>
      <c r="Q72" s="140">
        <f>+'Niv1Pub  '!Q73+'Niv1Privé '!Q72</f>
        <v>6005</v>
      </c>
      <c r="R72" s="140">
        <f>+'Niv1Pub  '!R73+'Niv1Privé '!R72</f>
        <v>2679</v>
      </c>
      <c r="S72" s="140">
        <f>+'Niv1Pub  '!S73+'Niv1Privé '!S72</f>
        <v>4208</v>
      </c>
      <c r="T72" s="140">
        <f>+'Niv1Pub  '!T73+'Niv1Privé '!T72</f>
        <v>2027</v>
      </c>
      <c r="U72" s="140">
        <f>+'Niv1Pub  '!U73+'Niv1Privé '!U72</f>
        <v>614</v>
      </c>
      <c r="V72" s="140">
        <f>+'Niv1Pub  '!V73+'Niv1Privé '!V72</f>
        <v>334</v>
      </c>
      <c r="W72" s="140">
        <f>+'Niv1Pub  '!W73+'Niv1Privé '!W72</f>
        <v>1444</v>
      </c>
      <c r="X72" s="140">
        <f>+'Niv1Pub  '!X73+'Niv1Privé '!X72</f>
        <v>815</v>
      </c>
      <c r="Y72" s="133">
        <f t="shared" si="19"/>
        <v>15837</v>
      </c>
      <c r="Z72" s="133">
        <f t="shared" si="19"/>
        <v>7536</v>
      </c>
      <c r="AA72" s="15" t="s">
        <v>108</v>
      </c>
      <c r="AB72" s="254"/>
      <c r="AC72" s="254"/>
      <c r="AD72" s="254"/>
      <c r="AE72" s="254"/>
      <c r="AF72" s="254"/>
      <c r="AG72" s="254"/>
      <c r="AH72" s="140">
        <f>+'Niv1Pub  '!AJ73+'Niv1Privé '!AJ72</f>
        <v>1671</v>
      </c>
      <c r="AI72" s="140">
        <f>+'Niv1Pub  '!AH73+'Niv1Privé '!AH72</f>
        <v>1531</v>
      </c>
      <c r="AJ72" s="140">
        <f>+'Niv1Pub  '!AI73+'Niv1Privé '!AI72</f>
        <v>140</v>
      </c>
      <c r="AK72" s="140">
        <f>+'Niv1Pub  '!AK73+'Niv1Privé '!AK72</f>
        <v>901</v>
      </c>
      <c r="AL72" s="140">
        <f>+'Niv1Pub  '!AL73+'Niv1Privé '!AL72</f>
        <v>203</v>
      </c>
      <c r="AM72" s="140">
        <f>+'Niv1Pub  '!AM73+'Niv1Privé '!AM72</f>
        <v>361</v>
      </c>
      <c r="AN72" s="140">
        <f>+'Niv1Pub  '!AN73+'Niv1Privé '!AN72</f>
        <v>0</v>
      </c>
      <c r="AO72" s="140">
        <f>+'Niv1Pub  '!AO73+'Niv1Privé '!AO72</f>
        <v>1733</v>
      </c>
      <c r="AP72" s="140">
        <f>+'Niv1Pub  '!AP73+'Niv1Privé '!AP72</f>
        <v>54</v>
      </c>
      <c r="AQ72" s="140">
        <f>+'Niv1Pub  '!AQ73+'Niv1Privé '!AQ72</f>
        <v>405</v>
      </c>
      <c r="AR72" s="140">
        <f>+'Niv1Pub  '!AR73+'Niv1Privé '!AR72</f>
        <v>404</v>
      </c>
      <c r="AS72" s="140">
        <f>+'Niv1Pub  '!AS73+'Niv1Privé '!AS72</f>
        <v>1</v>
      </c>
    </row>
    <row r="73" spans="1:45" ht="14.25" customHeight="1">
      <c r="A73" s="15" t="s">
        <v>109</v>
      </c>
      <c r="B73" s="140">
        <f>+'Niv1Pub  '!B72+'Niv1Privé '!B75</f>
        <v>3719</v>
      </c>
      <c r="C73" s="140">
        <f>+'Niv1Pub  '!C72+'Niv1Privé '!C75</f>
        <v>1813</v>
      </c>
      <c r="D73" s="140">
        <f>+'Niv1Pub  '!D72+'Niv1Privé '!D75</f>
        <v>4074</v>
      </c>
      <c r="E73" s="140">
        <f>+'Niv1Pub  '!E72+'Niv1Privé '!E75</f>
        <v>1895</v>
      </c>
      <c r="F73" s="140">
        <f>+'Niv1Pub  '!F72+'Niv1Privé '!F75</f>
        <v>3810</v>
      </c>
      <c r="G73" s="140">
        <f>+'Niv1Pub  '!G72+'Niv1Privé '!G75</f>
        <v>1822</v>
      </c>
      <c r="H73" s="140">
        <f>+'Niv1Pub  '!H72+'Niv1Privé '!H75</f>
        <v>2543</v>
      </c>
      <c r="I73" s="140">
        <f>+'Niv1Pub  '!I72+'Niv1Privé '!I75</f>
        <v>1256</v>
      </c>
      <c r="J73" s="140">
        <f>+'Niv1Pub  '!J72+'Niv1Privé '!J75</f>
        <v>3059</v>
      </c>
      <c r="K73" s="140">
        <f>+'Niv1Pub  '!K72+'Niv1Privé '!K75</f>
        <v>1566</v>
      </c>
      <c r="L73" s="139">
        <f t="shared" si="20"/>
        <v>17205</v>
      </c>
      <c r="M73" s="139">
        <f t="shared" si="20"/>
        <v>8352</v>
      </c>
      <c r="N73" s="15" t="s">
        <v>109</v>
      </c>
      <c r="O73" s="140">
        <f>+'Niv1Pub  '!O72+'Niv1Privé '!O75</f>
        <v>60</v>
      </c>
      <c r="P73" s="140">
        <f>+'Niv1Pub  '!P72+'Niv1Privé '!P75</f>
        <v>36</v>
      </c>
      <c r="Q73" s="140">
        <f>+'Niv1Pub  '!Q72+'Niv1Privé '!Q75</f>
        <v>1056</v>
      </c>
      <c r="R73" s="140">
        <f>+'Niv1Pub  '!R72+'Niv1Privé '!R75</f>
        <v>443</v>
      </c>
      <c r="S73" s="140">
        <f>+'Niv1Pub  '!S72+'Niv1Privé '!S75</f>
        <v>886</v>
      </c>
      <c r="T73" s="140">
        <f>+'Niv1Pub  '!T72+'Niv1Privé '!T75</f>
        <v>412</v>
      </c>
      <c r="U73" s="140">
        <f>+'Niv1Pub  '!U72+'Niv1Privé '!U75</f>
        <v>0</v>
      </c>
      <c r="V73" s="140">
        <f>+'Niv1Pub  '!V72+'Niv1Privé '!V75</f>
        <v>0</v>
      </c>
      <c r="W73" s="140">
        <f>+'Niv1Pub  '!W72+'Niv1Privé '!W75</f>
        <v>1149</v>
      </c>
      <c r="X73" s="140">
        <f>+'Niv1Pub  '!X72+'Niv1Privé '!X75</f>
        <v>595</v>
      </c>
      <c r="Y73" s="133">
        <f t="shared" si="19"/>
        <v>3151</v>
      </c>
      <c r="Z73" s="133">
        <f t="shared" si="19"/>
        <v>1486</v>
      </c>
      <c r="AA73" s="15" t="s">
        <v>109</v>
      </c>
      <c r="AB73" s="254"/>
      <c r="AC73" s="254"/>
      <c r="AD73" s="254"/>
      <c r="AE73" s="254"/>
      <c r="AF73" s="254"/>
      <c r="AG73" s="254"/>
      <c r="AH73" s="140">
        <f>+'Niv1Pub  '!AJ72+'Niv1Privé '!AJ75</f>
        <v>235</v>
      </c>
      <c r="AI73" s="140">
        <f>+'Niv1Pub  '!AH72+'Niv1Privé '!AH75</f>
        <v>228</v>
      </c>
      <c r="AJ73" s="140">
        <f>+'Niv1Pub  '!AI72+'Niv1Privé '!AI75</f>
        <v>7</v>
      </c>
      <c r="AK73" s="140">
        <f>+'Niv1Pub  '!AK72+'Niv1Privé '!AK75</f>
        <v>343</v>
      </c>
      <c r="AL73" s="140">
        <f>+'Niv1Pub  '!AL72+'Niv1Privé '!AL75</f>
        <v>0</v>
      </c>
      <c r="AM73" s="140">
        <f>+'Niv1Pub  '!AM72+'Niv1Privé '!AM75</f>
        <v>0</v>
      </c>
      <c r="AN73" s="140">
        <f>+'Niv1Pub  '!AN72+'Niv1Privé '!AN75</f>
        <v>0</v>
      </c>
      <c r="AO73" s="140">
        <f>+'Niv1Pub  '!AO72+'Niv1Privé '!AO75</f>
        <v>358</v>
      </c>
      <c r="AP73" s="140">
        <f>+'Niv1Pub  '!AP72+'Niv1Privé '!AP75</f>
        <v>112</v>
      </c>
      <c r="AQ73" s="140">
        <f>+'Niv1Pub  '!AQ72+'Niv1Privé '!AQ75</f>
        <v>35</v>
      </c>
      <c r="AR73" s="140">
        <f>+'Niv1Pub  '!AR72+'Niv1Privé '!AR75</f>
        <v>35</v>
      </c>
      <c r="AS73" s="140">
        <f>+'Niv1Pub  '!AS72+'Niv1Privé '!AS75</f>
        <v>0</v>
      </c>
    </row>
    <row r="74" spans="1:45" ht="14.25" customHeight="1">
      <c r="A74" s="15" t="s">
        <v>112</v>
      </c>
      <c r="B74" s="140">
        <f>+'Niv1Pub  '!B74+'Niv1Privé '!B76</f>
        <v>3687</v>
      </c>
      <c r="C74" s="140">
        <f>+'Niv1Pub  '!C74+'Niv1Privé '!C76</f>
        <v>1723</v>
      </c>
      <c r="D74" s="140">
        <f>+'Niv1Pub  '!D74+'Niv1Privé '!D76</f>
        <v>1865</v>
      </c>
      <c r="E74" s="140">
        <f>+'Niv1Pub  '!E74+'Niv1Privé '!E76</f>
        <v>810</v>
      </c>
      <c r="F74" s="140">
        <f>+'Niv1Pub  '!F74+'Niv1Privé '!F76</f>
        <v>1106</v>
      </c>
      <c r="G74" s="140">
        <f>+'Niv1Pub  '!G74+'Niv1Privé '!G76</f>
        <v>464</v>
      </c>
      <c r="H74" s="140">
        <f>+'Niv1Pub  '!H74+'Niv1Privé '!H76</f>
        <v>580</v>
      </c>
      <c r="I74" s="140">
        <f>+'Niv1Pub  '!I74+'Niv1Privé '!I76</f>
        <v>258</v>
      </c>
      <c r="J74" s="140">
        <f>+'Niv1Pub  '!J74+'Niv1Privé '!J76</f>
        <v>381</v>
      </c>
      <c r="K74" s="140">
        <f>+'Niv1Pub  '!K74+'Niv1Privé '!K76</f>
        <v>186</v>
      </c>
      <c r="L74" s="139">
        <f t="shared" si="20"/>
        <v>7619</v>
      </c>
      <c r="M74" s="139">
        <f t="shared" si="20"/>
        <v>3441</v>
      </c>
      <c r="N74" s="15" t="s">
        <v>112</v>
      </c>
      <c r="O74" s="140">
        <f>+'Niv1Pub  '!O74+'Niv1Privé '!O76</f>
        <v>1263</v>
      </c>
      <c r="P74" s="140">
        <f>+'Niv1Pub  '!P74+'Niv1Privé '!P76</f>
        <v>580</v>
      </c>
      <c r="Q74" s="140">
        <f>+'Niv1Pub  '!Q74+'Niv1Privé '!Q76</f>
        <v>456</v>
      </c>
      <c r="R74" s="140">
        <f>+'Niv1Pub  '!R74+'Niv1Privé '!R76</f>
        <v>191</v>
      </c>
      <c r="S74" s="140">
        <f>+'Niv1Pub  '!S74+'Niv1Privé '!S76</f>
        <v>388</v>
      </c>
      <c r="T74" s="140">
        <f>+'Niv1Pub  '!T74+'Niv1Privé '!T76</f>
        <v>151</v>
      </c>
      <c r="U74" s="140">
        <f>+'Niv1Pub  '!U74+'Niv1Privé '!U76</f>
        <v>115</v>
      </c>
      <c r="V74" s="140">
        <f>+'Niv1Pub  '!V74+'Niv1Privé '!V76</f>
        <v>48</v>
      </c>
      <c r="W74" s="140">
        <f>+'Niv1Pub  '!W74+'Niv1Privé '!W76</f>
        <v>72</v>
      </c>
      <c r="X74" s="140">
        <f>+'Niv1Pub  '!X74+'Niv1Privé '!X76</f>
        <v>36</v>
      </c>
      <c r="Y74" s="133">
        <f t="shared" si="19"/>
        <v>2294</v>
      </c>
      <c r="Z74" s="133">
        <f t="shared" si="19"/>
        <v>1006</v>
      </c>
      <c r="AA74" s="15" t="s">
        <v>112</v>
      </c>
      <c r="AB74" s="254"/>
      <c r="AC74" s="254"/>
      <c r="AD74" s="254"/>
      <c r="AE74" s="254"/>
      <c r="AF74" s="254"/>
      <c r="AG74" s="254"/>
      <c r="AH74" s="140">
        <f>+'Niv1Pub  '!AJ74+'Niv1Privé '!AJ76</f>
        <v>153</v>
      </c>
      <c r="AI74" s="140">
        <f>+'Niv1Pub  '!AH74+'Niv1Privé '!AH76</f>
        <v>131</v>
      </c>
      <c r="AJ74" s="140">
        <f>+'Niv1Pub  '!AI74+'Niv1Privé '!AI76</f>
        <v>22</v>
      </c>
      <c r="AK74" s="140">
        <f>+'Niv1Pub  '!AK74+'Niv1Privé '!AK76</f>
        <v>67</v>
      </c>
      <c r="AL74" s="140">
        <f>+'Niv1Pub  '!AL74+'Niv1Privé '!AL76</f>
        <v>37</v>
      </c>
      <c r="AM74" s="140">
        <f>+'Niv1Pub  '!AM74+'Niv1Privé '!AM76</f>
        <v>0</v>
      </c>
      <c r="AN74" s="140">
        <f>+'Niv1Pub  '!AN74+'Niv1Privé '!AN76</f>
        <v>0</v>
      </c>
      <c r="AO74" s="140">
        <f>+'Niv1Pub  '!AO74+'Niv1Privé '!AO76</f>
        <v>148</v>
      </c>
      <c r="AP74" s="140">
        <f>+'Niv1Pub  '!AP74+'Niv1Privé '!AP76</f>
        <v>2</v>
      </c>
      <c r="AQ74" s="140">
        <f>+'Niv1Pub  '!AQ74+'Niv1Privé '!AQ76</f>
        <v>85</v>
      </c>
      <c r="AR74" s="140">
        <f>+'Niv1Pub  '!AR74+'Niv1Privé '!AR76</f>
        <v>72</v>
      </c>
      <c r="AS74" s="140">
        <f>+'Niv1Pub  '!AS74+'Niv1Privé '!AS76</f>
        <v>13</v>
      </c>
    </row>
    <row r="75" spans="1:45" ht="14.25" customHeight="1">
      <c r="A75" s="15" t="s">
        <v>113</v>
      </c>
      <c r="B75" s="140">
        <f>+'Niv1Pub  '!B75+'Niv1Privé '!B77</f>
        <v>13444</v>
      </c>
      <c r="C75" s="140">
        <f>+'Niv1Pub  '!C75+'Niv1Privé '!C77</f>
        <v>6487</v>
      </c>
      <c r="D75" s="140">
        <f>+'Niv1Pub  '!D75+'Niv1Privé '!D77</f>
        <v>12160</v>
      </c>
      <c r="E75" s="140">
        <f>+'Niv1Pub  '!E75+'Niv1Privé '!E77</f>
        <v>5911</v>
      </c>
      <c r="F75" s="140">
        <f>+'Niv1Pub  '!F75+'Niv1Privé '!F77</f>
        <v>4760</v>
      </c>
      <c r="G75" s="140">
        <f>+'Niv1Pub  '!G75+'Niv1Privé '!G77</f>
        <v>2274</v>
      </c>
      <c r="H75" s="140">
        <f>+'Niv1Pub  '!H75+'Niv1Privé '!H77</f>
        <v>1985</v>
      </c>
      <c r="I75" s="140">
        <f>+'Niv1Pub  '!I75+'Niv1Privé '!I77</f>
        <v>916</v>
      </c>
      <c r="J75" s="140">
        <f>+'Niv1Pub  '!J75+'Niv1Privé '!J77</f>
        <v>1763</v>
      </c>
      <c r="K75" s="140">
        <f>+'Niv1Pub  '!K75+'Niv1Privé '!K77</f>
        <v>815</v>
      </c>
      <c r="L75" s="139">
        <f t="shared" si="20"/>
        <v>34112</v>
      </c>
      <c r="M75" s="139">
        <f t="shared" si="20"/>
        <v>16403</v>
      </c>
      <c r="N75" s="15" t="s">
        <v>113</v>
      </c>
      <c r="O75" s="140">
        <f>+'Niv1Pub  '!O75+'Niv1Privé '!O77</f>
        <v>313</v>
      </c>
      <c r="P75" s="140">
        <f>+'Niv1Pub  '!P75+'Niv1Privé '!P77</f>
        <v>137</v>
      </c>
      <c r="Q75" s="140">
        <f>+'Niv1Pub  '!Q75+'Niv1Privé '!Q77</f>
        <v>2184</v>
      </c>
      <c r="R75" s="140">
        <f>+'Niv1Pub  '!R75+'Niv1Privé '!R77</f>
        <v>1046</v>
      </c>
      <c r="S75" s="140">
        <f>+'Niv1Pub  '!S75+'Niv1Privé '!S77</f>
        <v>1043</v>
      </c>
      <c r="T75" s="140">
        <f>+'Niv1Pub  '!T75+'Niv1Privé '!T77</f>
        <v>513</v>
      </c>
      <c r="U75" s="140">
        <f>+'Niv1Pub  '!U75+'Niv1Privé '!U77</f>
        <v>64</v>
      </c>
      <c r="V75" s="140">
        <f>+'Niv1Pub  '!V75+'Niv1Privé '!V77</f>
        <v>30</v>
      </c>
      <c r="W75" s="140">
        <f>+'Niv1Pub  '!W75+'Niv1Privé '!W77</f>
        <v>320</v>
      </c>
      <c r="X75" s="140">
        <f>+'Niv1Pub  '!X75+'Niv1Privé '!X77</f>
        <v>129</v>
      </c>
      <c r="Y75" s="133">
        <f t="shared" si="19"/>
        <v>3924</v>
      </c>
      <c r="Z75" s="133">
        <f t="shared" si="19"/>
        <v>1855</v>
      </c>
      <c r="AA75" s="15" t="s">
        <v>113</v>
      </c>
      <c r="AB75" s="254"/>
      <c r="AC75" s="254"/>
      <c r="AD75" s="254"/>
      <c r="AE75" s="254"/>
      <c r="AF75" s="254"/>
      <c r="AG75" s="254"/>
      <c r="AH75" s="140">
        <f>+'Niv1Pub  '!AJ75+'Niv1Privé '!AJ77</f>
        <v>588</v>
      </c>
      <c r="AI75" s="140">
        <f>+'Niv1Pub  '!AH75+'Niv1Privé '!AH77</f>
        <v>519</v>
      </c>
      <c r="AJ75" s="140">
        <f>+'Niv1Pub  '!AI75+'Niv1Privé '!AI77</f>
        <v>69</v>
      </c>
      <c r="AK75" s="140">
        <f>+'Niv1Pub  '!AK75+'Niv1Privé '!AK77</f>
        <v>223</v>
      </c>
      <c r="AL75" s="140">
        <f>+'Niv1Pub  '!AL75+'Niv1Privé '!AL77</f>
        <v>38</v>
      </c>
      <c r="AM75" s="140">
        <f>+'Niv1Pub  '!AM75+'Niv1Privé '!AM77</f>
        <v>177</v>
      </c>
      <c r="AN75" s="140">
        <f>+'Niv1Pub  '!AN75+'Niv1Privé '!AN77</f>
        <v>8</v>
      </c>
      <c r="AO75" s="140">
        <f>+'Niv1Pub  '!AO75+'Niv1Privé '!AO77</f>
        <v>548</v>
      </c>
      <c r="AP75" s="140">
        <f>+'Niv1Pub  '!AP75+'Niv1Privé '!AP77</f>
        <v>8</v>
      </c>
      <c r="AQ75" s="140">
        <f>+'Niv1Pub  '!AQ75+'Niv1Privé '!AQ77</f>
        <v>270</v>
      </c>
      <c r="AR75" s="140">
        <f>+'Niv1Pub  '!AR75+'Niv1Privé '!AR77</f>
        <v>245</v>
      </c>
      <c r="AS75" s="140">
        <f>+'Niv1Pub  '!AS75+'Niv1Privé '!AS77</f>
        <v>25</v>
      </c>
    </row>
    <row r="76" spans="1:45" ht="14.25" customHeight="1">
      <c r="A76" s="15" t="s">
        <v>114</v>
      </c>
      <c r="B76" s="140">
        <f>+'Niv1Pub  '!B76+'Niv1Privé '!B78</f>
        <v>8917</v>
      </c>
      <c r="C76" s="140">
        <f>+'Niv1Pub  '!C76+'Niv1Privé '!C78</f>
        <v>4320</v>
      </c>
      <c r="D76" s="140">
        <f>+'Niv1Pub  '!D76+'Niv1Privé '!D78</f>
        <v>6209</v>
      </c>
      <c r="E76" s="140">
        <f>+'Niv1Pub  '!E76+'Niv1Privé '!E78</f>
        <v>2968</v>
      </c>
      <c r="F76" s="140">
        <f>+'Niv1Pub  '!F76+'Niv1Privé '!F78</f>
        <v>3804</v>
      </c>
      <c r="G76" s="140">
        <f>+'Niv1Pub  '!G76+'Niv1Privé '!G78</f>
        <v>1804</v>
      </c>
      <c r="H76" s="140">
        <f>+'Niv1Pub  '!H76+'Niv1Privé '!H78</f>
        <v>1721</v>
      </c>
      <c r="I76" s="140">
        <f>+'Niv1Pub  '!I76+'Niv1Privé '!I78</f>
        <v>815</v>
      </c>
      <c r="J76" s="140">
        <f>+'Niv1Pub  '!J76+'Niv1Privé '!J78</f>
        <v>1126</v>
      </c>
      <c r="K76" s="140">
        <f>+'Niv1Pub  '!K76+'Niv1Privé '!K78</f>
        <v>544</v>
      </c>
      <c r="L76" s="139">
        <f t="shared" si="20"/>
        <v>21777</v>
      </c>
      <c r="M76" s="139">
        <f t="shared" si="20"/>
        <v>10451</v>
      </c>
      <c r="N76" s="15" t="s">
        <v>114</v>
      </c>
      <c r="O76" s="140">
        <f>+'Niv1Pub  '!O76+'Niv1Privé '!O78</f>
        <v>2877</v>
      </c>
      <c r="P76" s="140">
        <f>+'Niv1Pub  '!P76+'Niv1Privé '!P78</f>
        <v>1367</v>
      </c>
      <c r="Q76" s="140">
        <f>+'Niv1Pub  '!Q76+'Niv1Privé '!Q78</f>
        <v>1341</v>
      </c>
      <c r="R76" s="140">
        <f>+'Niv1Pub  '!R76+'Niv1Privé '!R78</f>
        <v>602</v>
      </c>
      <c r="S76" s="140">
        <f>+'Niv1Pub  '!S76+'Niv1Privé '!S78</f>
        <v>1125</v>
      </c>
      <c r="T76" s="140">
        <f>+'Niv1Pub  '!T76+'Niv1Privé '!T78</f>
        <v>520</v>
      </c>
      <c r="U76" s="140">
        <f>+'Niv1Pub  '!U76+'Niv1Privé '!U78</f>
        <v>301</v>
      </c>
      <c r="V76" s="140">
        <f>+'Niv1Pub  '!V76+'Niv1Privé '!V78</f>
        <v>150</v>
      </c>
      <c r="W76" s="140">
        <f>+'Niv1Pub  '!W76+'Niv1Privé '!W78</f>
        <v>153</v>
      </c>
      <c r="X76" s="140">
        <f>+'Niv1Pub  '!X76+'Niv1Privé '!X78</f>
        <v>74</v>
      </c>
      <c r="Y76" s="133">
        <f t="shared" si="19"/>
        <v>5797</v>
      </c>
      <c r="Z76" s="133">
        <f t="shared" si="19"/>
        <v>2713</v>
      </c>
      <c r="AA76" s="15" t="s">
        <v>114</v>
      </c>
      <c r="AB76" s="254"/>
      <c r="AC76" s="254"/>
      <c r="AD76" s="254"/>
      <c r="AE76" s="254"/>
      <c r="AF76" s="254"/>
      <c r="AG76" s="254"/>
      <c r="AH76" s="140">
        <f>+'Niv1Pub  '!AJ76+'Niv1Privé '!AJ78</f>
        <v>419</v>
      </c>
      <c r="AI76" s="140">
        <f>+'Niv1Pub  '!AH76+'Niv1Privé '!AH78</f>
        <v>386</v>
      </c>
      <c r="AJ76" s="140">
        <f>+'Niv1Pub  '!AI76+'Niv1Privé '!AI78</f>
        <v>33</v>
      </c>
      <c r="AK76" s="140">
        <f>+'Niv1Pub  '!AK76+'Niv1Privé '!AK78</f>
        <v>291</v>
      </c>
      <c r="AL76" s="140">
        <f>+'Niv1Pub  '!AL76+'Niv1Privé '!AL78</f>
        <v>12</v>
      </c>
      <c r="AM76" s="140">
        <f>+'Niv1Pub  '!AM76+'Niv1Privé '!AM78</f>
        <v>108</v>
      </c>
      <c r="AN76" s="140">
        <f>+'Niv1Pub  '!AN76+'Niv1Privé '!AN78</f>
        <v>2</v>
      </c>
      <c r="AO76" s="140">
        <f>+'Niv1Pub  '!AO76+'Niv1Privé '!AO78</f>
        <v>463</v>
      </c>
      <c r="AP76" s="140">
        <f>+'Niv1Pub  '!AP76+'Niv1Privé '!AP78</f>
        <v>13</v>
      </c>
      <c r="AQ76" s="140">
        <f>+'Niv1Pub  '!AQ76+'Niv1Privé '!AQ78</f>
        <v>274</v>
      </c>
      <c r="AR76" s="140">
        <f>+'Niv1Pub  '!AR76+'Niv1Privé '!AR78</f>
        <v>164</v>
      </c>
      <c r="AS76" s="140">
        <f>+'Niv1Pub  '!AS76+'Niv1Privé '!AS78</f>
        <v>110</v>
      </c>
    </row>
    <row r="77" spans="1:45" ht="14.25" customHeight="1">
      <c r="A77" s="15" t="s">
        <v>115</v>
      </c>
      <c r="B77" s="140">
        <f>+'Niv1Pub  '!B77+'Niv1Privé '!B79</f>
        <v>6938</v>
      </c>
      <c r="C77" s="140">
        <f>+'Niv1Pub  '!C77+'Niv1Privé '!C79</f>
        <v>3372</v>
      </c>
      <c r="D77" s="140">
        <f>+'Niv1Pub  '!D77+'Niv1Privé '!D79</f>
        <v>3556</v>
      </c>
      <c r="E77" s="140">
        <f>+'Niv1Pub  '!E77+'Niv1Privé '!E79</f>
        <v>1761</v>
      </c>
      <c r="F77" s="140">
        <f>+'Niv1Pub  '!F77+'Niv1Privé '!F79</f>
        <v>1926</v>
      </c>
      <c r="G77" s="140">
        <f>+'Niv1Pub  '!G77+'Niv1Privé '!G79</f>
        <v>964</v>
      </c>
      <c r="H77" s="140">
        <f>+'Niv1Pub  '!H77+'Niv1Privé '!H79</f>
        <v>1020</v>
      </c>
      <c r="I77" s="140">
        <f>+'Niv1Pub  '!I77+'Niv1Privé '!I79</f>
        <v>535</v>
      </c>
      <c r="J77" s="140">
        <f>+'Niv1Pub  '!J77+'Niv1Privé '!J79</f>
        <v>641</v>
      </c>
      <c r="K77" s="140">
        <f>+'Niv1Pub  '!K77+'Niv1Privé '!K79</f>
        <v>322</v>
      </c>
      <c r="L77" s="139">
        <f>++B77+D77+F77+H77+J77</f>
        <v>14081</v>
      </c>
      <c r="M77" s="139">
        <f t="shared" si="20"/>
        <v>6954</v>
      </c>
      <c r="N77" s="15" t="s">
        <v>115</v>
      </c>
      <c r="O77" s="140">
        <f>+'Niv1Pub  '!O77+'Niv1Privé '!O79</f>
        <v>159</v>
      </c>
      <c r="P77" s="140">
        <f>+'Niv1Pub  '!P77+'Niv1Privé '!P79</f>
        <v>73</v>
      </c>
      <c r="Q77" s="140">
        <f>+'Niv1Pub  '!Q77+'Niv1Privé '!Q79</f>
        <v>759</v>
      </c>
      <c r="R77" s="140">
        <f>+'Niv1Pub  '!R77+'Niv1Privé '!R79</f>
        <v>385</v>
      </c>
      <c r="S77" s="140">
        <f>+'Niv1Pub  '!S77+'Niv1Privé '!S79</f>
        <v>508</v>
      </c>
      <c r="T77" s="140">
        <f>+'Niv1Pub  '!T77+'Niv1Privé '!T79</f>
        <v>257</v>
      </c>
      <c r="U77" s="140">
        <f>+'Niv1Pub  '!U77+'Niv1Privé '!U79</f>
        <v>29</v>
      </c>
      <c r="V77" s="140">
        <f>+'Niv1Pub  '!V77+'Niv1Privé '!V79</f>
        <v>19</v>
      </c>
      <c r="W77" s="140">
        <f>+'Niv1Pub  '!W77+'Niv1Privé '!W79</f>
        <v>141</v>
      </c>
      <c r="X77" s="140">
        <f>+'Niv1Pub  '!X77+'Niv1Privé '!X79</f>
        <v>64</v>
      </c>
      <c r="Y77" s="133">
        <f t="shared" si="19"/>
        <v>1596</v>
      </c>
      <c r="Z77" s="133">
        <f t="shared" si="19"/>
        <v>798</v>
      </c>
      <c r="AA77" s="15" t="s">
        <v>115</v>
      </c>
      <c r="AB77" s="254"/>
      <c r="AC77" s="254"/>
      <c r="AD77" s="254"/>
      <c r="AE77" s="254"/>
      <c r="AF77" s="254"/>
      <c r="AG77" s="254"/>
      <c r="AH77" s="140">
        <f>+'Niv1Pub  '!AJ77+'Niv1Privé '!AJ79</f>
        <v>255</v>
      </c>
      <c r="AI77" s="140">
        <f>+'Niv1Pub  '!AH77+'Niv1Privé '!AH79</f>
        <v>209</v>
      </c>
      <c r="AJ77" s="140">
        <f>+'Niv1Pub  '!AI77+'Niv1Privé '!AI79</f>
        <v>46</v>
      </c>
      <c r="AK77" s="140">
        <f>+'Niv1Pub  '!AK77+'Niv1Privé '!AK79</f>
        <v>126</v>
      </c>
      <c r="AL77" s="140">
        <f>+'Niv1Pub  '!AL77+'Niv1Privé '!AL79</f>
        <v>6</v>
      </c>
      <c r="AM77" s="140">
        <f>+'Niv1Pub  '!AM77+'Niv1Privé '!AM79</f>
        <v>124</v>
      </c>
      <c r="AN77" s="140">
        <f>+'Niv1Pub  '!AN77+'Niv1Privé '!AN79</f>
        <v>1</v>
      </c>
      <c r="AO77" s="140">
        <f>+'Niv1Pub  '!AO77+'Niv1Privé '!AO79</f>
        <v>291</v>
      </c>
      <c r="AP77" s="140">
        <f>+'Niv1Pub  '!AP77+'Niv1Privé '!AP79</f>
        <v>3</v>
      </c>
      <c r="AQ77" s="140">
        <f>+'Niv1Pub  '!AQ77+'Niv1Privé '!AQ79</f>
        <v>128</v>
      </c>
      <c r="AR77" s="140">
        <f>+'Niv1Pub  '!AR77+'Niv1Privé '!AR79</f>
        <v>118</v>
      </c>
      <c r="AS77" s="140">
        <f>+'Niv1Pub  '!AS77+'Niv1Privé '!AS79</f>
        <v>10</v>
      </c>
    </row>
    <row r="78" spans="1:45" ht="14.25" customHeight="1">
      <c r="A78" s="15" t="s">
        <v>116</v>
      </c>
      <c r="B78" s="140">
        <f>+'Niv1Pub  '!B78+'Niv1Privé '!B80</f>
        <v>16238</v>
      </c>
      <c r="C78" s="140">
        <f>+'Niv1Pub  '!C78+'Niv1Privé '!C80</f>
        <v>7840</v>
      </c>
      <c r="D78" s="140">
        <f>+'Niv1Pub  '!D78+'Niv1Privé '!D80</f>
        <v>11222</v>
      </c>
      <c r="E78" s="140">
        <f>+'Niv1Pub  '!E78+'Niv1Privé '!E80</f>
        <v>5378</v>
      </c>
      <c r="F78" s="140">
        <f>+'Niv1Pub  '!F78+'Niv1Privé '!F80</f>
        <v>4980</v>
      </c>
      <c r="G78" s="140">
        <f>+'Niv1Pub  '!G78+'Niv1Privé '!G80</f>
        <v>2349</v>
      </c>
      <c r="H78" s="140">
        <f>+'Niv1Pub  '!H78+'Niv1Privé '!H80</f>
        <v>2239</v>
      </c>
      <c r="I78" s="140">
        <f>+'Niv1Pub  '!I78+'Niv1Privé '!I80</f>
        <v>1053</v>
      </c>
      <c r="J78" s="140">
        <f>+'Niv1Pub  '!J78+'Niv1Privé '!J80</f>
        <v>2109</v>
      </c>
      <c r="K78" s="140">
        <f>+'Niv1Pub  '!K78+'Niv1Privé '!K80</f>
        <v>975</v>
      </c>
      <c r="L78" s="139">
        <f t="shared" si="20"/>
        <v>36788</v>
      </c>
      <c r="M78" s="139">
        <f t="shared" si="20"/>
        <v>17595</v>
      </c>
      <c r="N78" s="15" t="s">
        <v>116</v>
      </c>
      <c r="O78" s="140">
        <f>+'Niv1Pub  '!O78+'Niv1Privé '!O80</f>
        <v>123</v>
      </c>
      <c r="P78" s="140">
        <f>+'Niv1Pub  '!P78+'Niv1Privé '!P80</f>
        <v>81</v>
      </c>
      <c r="Q78" s="140">
        <f>+'Niv1Pub  '!Q78+'Niv1Privé '!Q80</f>
        <v>2001</v>
      </c>
      <c r="R78" s="140">
        <f>+'Niv1Pub  '!R78+'Niv1Privé '!R80</f>
        <v>918</v>
      </c>
      <c r="S78" s="140">
        <f>+'Niv1Pub  '!S78+'Niv1Privé '!S80</f>
        <v>1333</v>
      </c>
      <c r="T78" s="140">
        <f>+'Niv1Pub  '!T78+'Niv1Privé '!T80</f>
        <v>634</v>
      </c>
      <c r="U78" s="140">
        <f>+'Niv1Pub  '!U78+'Niv1Privé '!U80</f>
        <v>52</v>
      </c>
      <c r="V78" s="140">
        <f>+'Niv1Pub  '!V78+'Niv1Privé '!V80</f>
        <v>30</v>
      </c>
      <c r="W78" s="140">
        <f>+'Niv1Pub  '!W78+'Niv1Privé '!W80</f>
        <v>631</v>
      </c>
      <c r="X78" s="140">
        <f>+'Niv1Pub  '!X78+'Niv1Privé '!X80</f>
        <v>295</v>
      </c>
      <c r="Y78" s="133">
        <f t="shared" si="19"/>
        <v>4140</v>
      </c>
      <c r="Z78" s="133">
        <f t="shared" si="19"/>
        <v>1958</v>
      </c>
      <c r="AA78" s="15" t="s">
        <v>116</v>
      </c>
      <c r="AB78" s="254"/>
      <c r="AC78" s="254"/>
      <c r="AD78" s="254"/>
      <c r="AE78" s="254"/>
      <c r="AF78" s="254"/>
      <c r="AG78" s="254"/>
      <c r="AH78" s="140">
        <f>+'Niv1Pub  '!AJ78+'Niv1Privé '!AJ80</f>
        <v>439</v>
      </c>
      <c r="AI78" s="140">
        <f>+'Niv1Pub  '!AH78+'Niv1Privé '!AH80</f>
        <v>410</v>
      </c>
      <c r="AJ78" s="140">
        <f>+'Niv1Pub  '!AI78+'Niv1Privé '!AI80</f>
        <v>29</v>
      </c>
      <c r="AK78" s="140">
        <f>+'Niv1Pub  '!AK78+'Niv1Privé '!AK80</f>
        <v>235</v>
      </c>
      <c r="AL78" s="140">
        <f>+'Niv1Pub  '!AL78+'Niv1Privé '!AL80</f>
        <v>204</v>
      </c>
      <c r="AM78" s="140">
        <f>+'Niv1Pub  '!AM78+'Niv1Privé '!AM80</f>
        <v>4</v>
      </c>
      <c r="AN78" s="140">
        <f>+'Niv1Pub  '!AN78+'Niv1Privé '!AN80</f>
        <v>1</v>
      </c>
      <c r="AO78" s="140">
        <f>+'Niv1Pub  '!AO78+'Niv1Privé '!AO80</f>
        <v>458</v>
      </c>
      <c r="AP78" s="140">
        <f>+'Niv1Pub  '!AP78+'Niv1Privé '!AP80</f>
        <v>4</v>
      </c>
      <c r="AQ78" s="140">
        <f>+'Niv1Pub  '!AQ78+'Niv1Privé '!AQ80</f>
        <v>207</v>
      </c>
      <c r="AR78" s="140">
        <f>+'Niv1Pub  '!AR78+'Niv1Privé '!AR80</f>
        <v>189</v>
      </c>
      <c r="AS78" s="140">
        <f>+'Niv1Pub  '!AS78+'Niv1Privé '!AS80</f>
        <v>18</v>
      </c>
    </row>
    <row r="79" spans="1:45" ht="14.25" customHeight="1">
      <c r="A79" s="15" t="s">
        <v>117</v>
      </c>
      <c r="B79" s="140">
        <f>+'Niv1Pub  '!B79+'Niv1Privé '!B81</f>
        <v>3236</v>
      </c>
      <c r="C79" s="140">
        <f>+'Niv1Pub  '!C79+'Niv1Privé '!C81</f>
        <v>1629</v>
      </c>
      <c r="D79" s="140">
        <f>+'Niv1Pub  '!D79+'Niv1Privé '!D81</f>
        <v>5554</v>
      </c>
      <c r="E79" s="140">
        <f>+'Niv1Pub  '!E79+'Niv1Privé '!E81</f>
        <v>2669</v>
      </c>
      <c r="F79" s="140">
        <f>+'Niv1Pub  '!F79+'Niv1Privé '!F81</f>
        <v>2201</v>
      </c>
      <c r="G79" s="140">
        <f>+'Niv1Pub  '!G79+'Niv1Privé '!G81</f>
        <v>1063</v>
      </c>
      <c r="H79" s="140">
        <f>+'Niv1Pub  '!H79+'Niv1Privé '!H81</f>
        <v>1195</v>
      </c>
      <c r="I79" s="140">
        <f>+'Niv1Pub  '!I79+'Niv1Privé '!I81</f>
        <v>570</v>
      </c>
      <c r="J79" s="140">
        <f>+'Niv1Pub  '!J79+'Niv1Privé '!J81</f>
        <v>993</v>
      </c>
      <c r="K79" s="140">
        <f>+'Niv1Pub  '!K79+'Niv1Privé '!K81</f>
        <v>464</v>
      </c>
      <c r="L79" s="139">
        <f t="shared" si="20"/>
        <v>13179</v>
      </c>
      <c r="M79" s="139">
        <f t="shared" si="20"/>
        <v>6395</v>
      </c>
      <c r="N79" s="15" t="s">
        <v>117</v>
      </c>
      <c r="O79" s="140">
        <f>+'Niv1Pub  '!O79+'Niv1Privé '!O81</f>
        <v>84</v>
      </c>
      <c r="P79" s="140">
        <f>+'Niv1Pub  '!P79+'Niv1Privé '!P81</f>
        <v>40</v>
      </c>
      <c r="Q79" s="140">
        <f>+'Niv1Pub  '!Q79+'Niv1Privé '!Q81</f>
        <v>523</v>
      </c>
      <c r="R79" s="140">
        <f>+'Niv1Pub  '!R79+'Niv1Privé '!R81</f>
        <v>237</v>
      </c>
      <c r="S79" s="140">
        <f>+'Niv1Pub  '!S79+'Niv1Privé '!S81</f>
        <v>385</v>
      </c>
      <c r="T79" s="140">
        <f>+'Niv1Pub  '!T79+'Niv1Privé '!T81</f>
        <v>190</v>
      </c>
      <c r="U79" s="140">
        <f>+'Niv1Pub  '!U79+'Niv1Privé '!U81</f>
        <v>12</v>
      </c>
      <c r="V79" s="140">
        <f>+'Niv1Pub  '!V79+'Niv1Privé '!V81</f>
        <v>5</v>
      </c>
      <c r="W79" s="140">
        <f>+'Niv1Pub  '!W79+'Niv1Privé '!W81</f>
        <v>131</v>
      </c>
      <c r="X79" s="140">
        <f>+'Niv1Pub  '!X79+'Niv1Privé '!X81</f>
        <v>60</v>
      </c>
      <c r="Y79" s="133">
        <f t="shared" si="19"/>
        <v>1135</v>
      </c>
      <c r="Z79" s="133">
        <f t="shared" si="19"/>
        <v>532</v>
      </c>
      <c r="AA79" s="15" t="s">
        <v>117</v>
      </c>
      <c r="AB79" s="254"/>
      <c r="AC79" s="254"/>
      <c r="AD79" s="254"/>
      <c r="AE79" s="254"/>
      <c r="AF79" s="254"/>
      <c r="AG79" s="254"/>
      <c r="AH79" s="140">
        <f>+'Niv1Pub  '!AJ79+'Niv1Privé '!AJ81</f>
        <v>288</v>
      </c>
      <c r="AI79" s="140">
        <f>+'Niv1Pub  '!AH79+'Niv1Privé '!AH81</f>
        <v>233</v>
      </c>
      <c r="AJ79" s="140">
        <f>+'Niv1Pub  '!AI79+'Niv1Privé '!AI81</f>
        <v>55</v>
      </c>
      <c r="AK79" s="140">
        <f>+'Niv1Pub  '!AK79+'Niv1Privé '!AK81</f>
        <v>100</v>
      </c>
      <c r="AL79" s="140">
        <f>+'Niv1Pub  '!AL79+'Niv1Privé '!AL81</f>
        <v>69</v>
      </c>
      <c r="AM79" s="140">
        <f>+'Niv1Pub  '!AM79+'Niv1Privé '!AM81</f>
        <v>0</v>
      </c>
      <c r="AN79" s="140">
        <f>+'Niv1Pub  '!AN79+'Niv1Privé '!AN81</f>
        <v>0</v>
      </c>
      <c r="AO79" s="140">
        <f>+'Niv1Pub  '!AO79+'Niv1Privé '!AO81</f>
        <v>292</v>
      </c>
      <c r="AP79" s="140">
        <f>+'Niv1Pub  '!AP79+'Niv1Privé '!AP81</f>
        <v>22</v>
      </c>
      <c r="AQ79" s="140">
        <f>+'Niv1Pub  '!AQ79+'Niv1Privé '!AQ81</f>
        <v>141</v>
      </c>
      <c r="AR79" s="140">
        <f>+'Niv1Pub  '!AR79+'Niv1Privé '!AR81</f>
        <v>114</v>
      </c>
      <c r="AS79" s="140">
        <f>+'Niv1Pub  '!AS79+'Niv1Privé '!AS81</f>
        <v>27</v>
      </c>
    </row>
    <row r="80" spans="1:45" ht="14.25" customHeight="1">
      <c r="A80" s="15" t="s">
        <v>118</v>
      </c>
      <c r="B80" s="140">
        <f>+'Niv1Pub  '!B80+'Niv1Privé '!B82</f>
        <v>21144</v>
      </c>
      <c r="C80" s="140">
        <f>+'Niv1Pub  '!C80+'Niv1Privé '!C82</f>
        <v>10538</v>
      </c>
      <c r="D80" s="140">
        <f>+'Niv1Pub  '!D80+'Niv1Privé '!D82</f>
        <v>14644</v>
      </c>
      <c r="E80" s="140">
        <f>+'Niv1Pub  '!E80+'Niv1Privé '!E82</f>
        <v>7047</v>
      </c>
      <c r="F80" s="140">
        <f>+'Niv1Pub  '!F80+'Niv1Privé '!F82</f>
        <v>8067</v>
      </c>
      <c r="G80" s="140">
        <f>+'Niv1Pub  '!G80+'Niv1Privé '!G82</f>
        <v>3834</v>
      </c>
      <c r="H80" s="140">
        <f>+'Niv1Pub  '!H80+'Niv1Privé '!H82</f>
        <v>4518</v>
      </c>
      <c r="I80" s="140">
        <f>+'Niv1Pub  '!I80+'Niv1Privé '!I82</f>
        <v>2085</v>
      </c>
      <c r="J80" s="140">
        <f>+'Niv1Pub  '!J80+'Niv1Privé '!J82</f>
        <v>4033</v>
      </c>
      <c r="K80" s="140">
        <f>+'Niv1Pub  '!K80+'Niv1Privé '!K82</f>
        <v>1738</v>
      </c>
      <c r="L80" s="139">
        <f t="shared" si="20"/>
        <v>52406</v>
      </c>
      <c r="M80" s="139">
        <f t="shared" si="20"/>
        <v>25242</v>
      </c>
      <c r="N80" s="15" t="s">
        <v>118</v>
      </c>
      <c r="O80" s="140">
        <f>+'Niv1Pub  '!O80+'Niv1Privé '!O82</f>
        <v>88</v>
      </c>
      <c r="P80" s="140">
        <f>+'Niv1Pub  '!P80+'Niv1Privé '!P82</f>
        <v>40</v>
      </c>
      <c r="Q80" s="140">
        <f>+'Niv1Pub  '!Q80+'Niv1Privé '!Q82</f>
        <v>2967</v>
      </c>
      <c r="R80" s="140">
        <f>+'Niv1Pub  '!R80+'Niv1Privé '!R82</f>
        <v>1364</v>
      </c>
      <c r="S80" s="140">
        <f>+'Niv1Pub  '!S80+'Niv1Privé '!S82</f>
        <v>2317</v>
      </c>
      <c r="T80" s="140">
        <f>+'Niv1Pub  '!T80+'Niv1Privé '!T82</f>
        <v>1124</v>
      </c>
      <c r="U80" s="140">
        <f>+'Niv1Pub  '!U80+'Niv1Privé '!U82</f>
        <v>35</v>
      </c>
      <c r="V80" s="140">
        <f>+'Niv1Pub  '!V80+'Niv1Privé '!V82</f>
        <v>23</v>
      </c>
      <c r="W80" s="140">
        <f>+'Niv1Pub  '!W80+'Niv1Privé '!W82</f>
        <v>968</v>
      </c>
      <c r="X80" s="140">
        <f>+'Niv1Pub  '!X80+'Niv1Privé '!X82</f>
        <v>416</v>
      </c>
      <c r="Y80" s="133">
        <f t="shared" si="19"/>
        <v>6375</v>
      </c>
      <c r="Z80" s="133">
        <f t="shared" si="19"/>
        <v>2967</v>
      </c>
      <c r="AA80" s="15" t="s">
        <v>118</v>
      </c>
      <c r="AB80" s="254"/>
      <c r="AC80" s="254"/>
      <c r="AD80" s="254"/>
      <c r="AE80" s="254"/>
      <c r="AF80" s="254"/>
      <c r="AG80" s="254"/>
      <c r="AH80" s="140">
        <f>+'Niv1Pub  '!AJ80+'Niv1Privé '!AJ82</f>
        <v>896</v>
      </c>
      <c r="AI80" s="140">
        <f>+'Niv1Pub  '!AH80+'Niv1Privé '!AH82</f>
        <v>839</v>
      </c>
      <c r="AJ80" s="140">
        <f>+'Niv1Pub  '!AI80+'Niv1Privé '!AI82</f>
        <v>57</v>
      </c>
      <c r="AK80" s="140">
        <f>+'Niv1Pub  '!AK80+'Niv1Privé '!AK82</f>
        <v>521</v>
      </c>
      <c r="AL80" s="140">
        <f>+'Niv1Pub  '!AL80+'Niv1Privé '!AL82</f>
        <v>222</v>
      </c>
      <c r="AM80" s="140">
        <f>+'Niv1Pub  '!AM80+'Niv1Privé '!AM82</f>
        <v>12</v>
      </c>
      <c r="AN80" s="140">
        <f>+'Niv1Pub  '!AN80+'Niv1Privé '!AN82</f>
        <v>0</v>
      </c>
      <c r="AO80" s="140">
        <f>+'Niv1Pub  '!AO80+'Niv1Privé '!AO82</f>
        <v>819</v>
      </c>
      <c r="AP80" s="140">
        <f>+'Niv1Pub  '!AP80+'Niv1Privé '!AP82</f>
        <v>28</v>
      </c>
      <c r="AQ80" s="140">
        <f>+'Niv1Pub  '!AQ80+'Niv1Privé '!AQ82</f>
        <v>341</v>
      </c>
      <c r="AR80" s="140">
        <f>+'Niv1Pub  '!AR80+'Niv1Privé '!AR82</f>
        <v>314</v>
      </c>
      <c r="AS80" s="140">
        <f>+'Niv1Pub  '!AS80+'Niv1Privé '!AS82</f>
        <v>27</v>
      </c>
    </row>
    <row r="81" spans="1:45" ht="14.25" customHeight="1">
      <c r="A81" s="15" t="s">
        <v>119</v>
      </c>
      <c r="B81" s="140">
        <f>+'Niv1Pub  '!B81+'Niv1Privé '!B83</f>
        <v>6688</v>
      </c>
      <c r="C81" s="140">
        <f>+'Niv1Pub  '!C81+'Niv1Privé '!C83</f>
        <v>3179</v>
      </c>
      <c r="D81" s="140">
        <f>+'Niv1Pub  '!D81+'Niv1Privé '!D83</f>
        <v>4819</v>
      </c>
      <c r="E81" s="140">
        <f>+'Niv1Pub  '!E81+'Niv1Privé '!E83</f>
        <v>2340</v>
      </c>
      <c r="F81" s="140">
        <f>+'Niv1Pub  '!F81+'Niv1Privé '!F83</f>
        <v>3489</v>
      </c>
      <c r="G81" s="140">
        <f>+'Niv1Pub  '!G81+'Niv1Privé '!G83</f>
        <v>1761</v>
      </c>
      <c r="H81" s="140">
        <f>+'Niv1Pub  '!H81+'Niv1Privé '!H83</f>
        <v>2273</v>
      </c>
      <c r="I81" s="140">
        <f>+'Niv1Pub  '!I81+'Niv1Privé '!I83</f>
        <v>1162</v>
      </c>
      <c r="J81" s="140">
        <f>+'Niv1Pub  '!J81+'Niv1Privé '!J83</f>
        <v>1965</v>
      </c>
      <c r="K81" s="140">
        <f>+'Niv1Pub  '!K81+'Niv1Privé '!K83</f>
        <v>1013</v>
      </c>
      <c r="L81" s="139">
        <f t="shared" si="20"/>
        <v>19234</v>
      </c>
      <c r="M81" s="139">
        <f t="shared" si="20"/>
        <v>9455</v>
      </c>
      <c r="N81" s="15" t="s">
        <v>119</v>
      </c>
      <c r="O81" s="140">
        <f>+'Niv1Pub  '!O81+'Niv1Privé '!O83</f>
        <v>92</v>
      </c>
      <c r="P81" s="140">
        <f>+'Niv1Pub  '!P81+'Niv1Privé '!P83</f>
        <v>55</v>
      </c>
      <c r="Q81" s="140">
        <f>+'Niv1Pub  '!Q81+'Niv1Privé '!Q83</f>
        <v>912</v>
      </c>
      <c r="R81" s="140">
        <f>+'Niv1Pub  '!R81+'Niv1Privé '!R83</f>
        <v>426</v>
      </c>
      <c r="S81" s="140">
        <f>+'Niv1Pub  '!S81+'Niv1Privé '!S83</f>
        <v>918</v>
      </c>
      <c r="T81" s="140">
        <f>+'Niv1Pub  '!T81+'Niv1Privé '!T83</f>
        <v>443</v>
      </c>
      <c r="U81" s="140">
        <f>+'Niv1Pub  '!U81+'Niv1Privé '!U83</f>
        <v>87</v>
      </c>
      <c r="V81" s="140">
        <f>+'Niv1Pub  '!V81+'Niv1Privé '!V83</f>
        <v>42</v>
      </c>
      <c r="W81" s="140">
        <f>+'Niv1Pub  '!W81+'Niv1Privé '!W83</f>
        <v>336</v>
      </c>
      <c r="X81" s="140">
        <f>+'Niv1Pub  '!X81+'Niv1Privé '!X83</f>
        <v>177</v>
      </c>
      <c r="Y81" s="133">
        <f t="shared" si="19"/>
        <v>2345</v>
      </c>
      <c r="Z81" s="133">
        <f t="shared" si="19"/>
        <v>1143</v>
      </c>
      <c r="AA81" s="15" t="s">
        <v>119</v>
      </c>
      <c r="AB81" s="254"/>
      <c r="AC81" s="254"/>
      <c r="AD81" s="254"/>
      <c r="AE81" s="254"/>
      <c r="AF81" s="254"/>
      <c r="AG81" s="254"/>
      <c r="AH81" s="140">
        <f>+'Niv1Pub  '!AJ81+'Niv1Privé '!AJ83</f>
        <v>481</v>
      </c>
      <c r="AI81" s="140">
        <f>+'Niv1Pub  '!AH81+'Niv1Privé '!AH83</f>
        <v>440</v>
      </c>
      <c r="AJ81" s="140">
        <f>+'Niv1Pub  '!AI81+'Niv1Privé '!AI83</f>
        <v>41</v>
      </c>
      <c r="AK81" s="140">
        <f>+'Niv1Pub  '!AK81+'Niv1Privé '!AK83</f>
        <v>218</v>
      </c>
      <c r="AL81" s="140">
        <f>+'Niv1Pub  '!AL81+'Niv1Privé '!AL83</f>
        <v>146</v>
      </c>
      <c r="AM81" s="140">
        <f>+'Niv1Pub  '!AM81+'Niv1Privé '!AM83</f>
        <v>0</v>
      </c>
      <c r="AN81" s="140">
        <f>+'Niv1Pub  '!AN81+'Niv1Privé '!AN83</f>
        <v>0</v>
      </c>
      <c r="AO81" s="140">
        <f>+'Niv1Pub  '!AO81+'Niv1Privé '!AO83</f>
        <v>446</v>
      </c>
      <c r="AP81" s="140">
        <f>+'Niv1Pub  '!AP81+'Niv1Privé '!AP83</f>
        <v>10</v>
      </c>
      <c r="AQ81" s="140">
        <f>+'Niv1Pub  '!AQ81+'Niv1Privé '!AQ83</f>
        <v>128</v>
      </c>
      <c r="AR81" s="140">
        <f>+'Niv1Pub  '!AR81+'Niv1Privé '!AR83</f>
        <v>128</v>
      </c>
      <c r="AS81" s="140">
        <f>+'Niv1Pub  '!AS81+'Niv1Privé '!AS83</f>
        <v>0</v>
      </c>
    </row>
    <row r="82" spans="1:45" ht="14.25" customHeight="1">
      <c r="A82" s="15" t="s">
        <v>120</v>
      </c>
      <c r="B82" s="140">
        <f>+'Niv1Pub  '!B82+'Niv1Privé '!B84</f>
        <v>24220</v>
      </c>
      <c r="C82" s="140">
        <f>+'Niv1Pub  '!C82+'Niv1Privé '!C84</f>
        <v>11594</v>
      </c>
      <c r="D82" s="140">
        <f>+'Niv1Pub  '!D82+'Niv1Privé '!D84</f>
        <v>9994</v>
      </c>
      <c r="E82" s="140">
        <f>+'Niv1Pub  '!E82+'Niv1Privé '!E84</f>
        <v>4645</v>
      </c>
      <c r="F82" s="140">
        <f>+'Niv1Pub  '!F82+'Niv1Privé '!F84</f>
        <v>5879</v>
      </c>
      <c r="G82" s="140">
        <f>+'Niv1Pub  '!G82+'Niv1Privé '!G84</f>
        <v>2694</v>
      </c>
      <c r="H82" s="140">
        <f>+'Niv1Pub  '!H82+'Niv1Privé '!H84</f>
        <v>2795</v>
      </c>
      <c r="I82" s="140">
        <f>+'Niv1Pub  '!I82+'Niv1Privé '!I84</f>
        <v>1231</v>
      </c>
      <c r="J82" s="140">
        <f>+'Niv1Pub  '!J82+'Niv1Privé '!J84</f>
        <v>1888</v>
      </c>
      <c r="K82" s="140">
        <f>+'Niv1Pub  '!K82+'Niv1Privé '!K84</f>
        <v>816</v>
      </c>
      <c r="L82" s="139">
        <f t="shared" si="20"/>
        <v>44776</v>
      </c>
      <c r="M82" s="139">
        <f t="shared" si="20"/>
        <v>20980</v>
      </c>
      <c r="N82" s="15" t="s">
        <v>120</v>
      </c>
      <c r="O82" s="140">
        <f>+'Niv1Pub  '!O82+'Niv1Privé '!O84</f>
        <v>12194</v>
      </c>
      <c r="P82" s="140">
        <f>+'Niv1Pub  '!P82+'Niv1Privé '!P84</f>
        <v>5780</v>
      </c>
      <c r="Q82" s="140">
        <f>+'Niv1Pub  '!Q82+'Niv1Privé '!Q84</f>
        <v>3094</v>
      </c>
      <c r="R82" s="140">
        <f>+'Niv1Pub  '!R82+'Niv1Privé '!R84</f>
        <v>1426</v>
      </c>
      <c r="S82" s="140">
        <f>+'Niv1Pub  '!S82+'Niv1Privé '!S84</f>
        <v>2159</v>
      </c>
      <c r="T82" s="140">
        <f>+'Niv1Pub  '!T82+'Niv1Privé '!T84</f>
        <v>1003</v>
      </c>
      <c r="U82" s="140">
        <f>+'Niv1Pub  '!U82+'Niv1Privé '!U84</f>
        <v>790</v>
      </c>
      <c r="V82" s="140">
        <f>+'Niv1Pub  '!V82+'Niv1Privé '!V84</f>
        <v>358</v>
      </c>
      <c r="W82" s="140">
        <f>+'Niv1Pub  '!W82+'Niv1Privé '!W84</f>
        <v>366</v>
      </c>
      <c r="X82" s="140">
        <f>+'Niv1Pub  '!X82+'Niv1Privé '!X84</f>
        <v>175</v>
      </c>
      <c r="Y82" s="133">
        <f t="shared" si="19"/>
        <v>18603</v>
      </c>
      <c r="Z82" s="133">
        <f t="shared" si="19"/>
        <v>8742</v>
      </c>
      <c r="AA82" s="15" t="s">
        <v>120</v>
      </c>
      <c r="AB82" s="254"/>
      <c r="AC82" s="254"/>
      <c r="AD82" s="254"/>
      <c r="AE82" s="254"/>
      <c r="AF82" s="254"/>
      <c r="AG82" s="254"/>
      <c r="AH82" s="140">
        <f>+'Niv1Pub  '!AJ82+'Niv1Privé '!AJ84</f>
        <v>688</v>
      </c>
      <c r="AI82" s="140">
        <f>+'Niv1Pub  '!AH82+'Niv1Privé '!AH84</f>
        <v>638</v>
      </c>
      <c r="AJ82" s="140">
        <f>+'Niv1Pub  '!AI82+'Niv1Privé '!AI84</f>
        <v>50</v>
      </c>
      <c r="AK82" s="140">
        <f>+'Niv1Pub  '!AK82+'Niv1Privé '!AK84</f>
        <v>464</v>
      </c>
      <c r="AL82" s="140">
        <f>+'Niv1Pub  '!AL82+'Niv1Privé '!AL84</f>
        <v>223</v>
      </c>
      <c r="AM82" s="140">
        <f>+'Niv1Pub  '!AM82+'Niv1Privé '!AM84</f>
        <v>3</v>
      </c>
      <c r="AN82" s="140">
        <f>+'Niv1Pub  '!AN82+'Niv1Privé '!AN84</f>
        <v>0</v>
      </c>
      <c r="AO82" s="140">
        <f>+'Niv1Pub  '!AO82+'Niv1Privé '!AO84</f>
        <v>725</v>
      </c>
      <c r="AP82" s="140">
        <f>+'Niv1Pub  '!AP82+'Niv1Privé '!AP84</f>
        <v>14</v>
      </c>
      <c r="AQ82" s="140">
        <f>+'Niv1Pub  '!AQ82+'Niv1Privé '!AQ84</f>
        <v>388</v>
      </c>
      <c r="AR82" s="140">
        <f>+'Niv1Pub  '!AR82+'Niv1Privé '!AR84</f>
        <v>348</v>
      </c>
      <c r="AS82" s="140">
        <f>+'Niv1Pub  '!AS82+'Niv1Privé '!AS84</f>
        <v>40</v>
      </c>
    </row>
    <row r="83" spans="1:45" ht="14.25" customHeight="1">
      <c r="A83" s="15" t="s">
        <v>121</v>
      </c>
      <c r="B83" s="140">
        <f>+'Niv1Pub  '!B83</f>
        <v>2781</v>
      </c>
      <c r="C83" s="140">
        <f>+'Niv1Pub  '!C83</f>
        <v>1363</v>
      </c>
      <c r="D83" s="140">
        <f>+'Niv1Pub  '!D83</f>
        <v>3204</v>
      </c>
      <c r="E83" s="140">
        <f>+'Niv1Pub  '!E83</f>
        <v>1469</v>
      </c>
      <c r="F83" s="140">
        <f>+'Niv1Pub  '!F83</f>
        <v>1248</v>
      </c>
      <c r="G83" s="140">
        <f>+'Niv1Pub  '!G83</f>
        <v>506</v>
      </c>
      <c r="H83" s="140">
        <f>+'Niv1Pub  '!H83</f>
        <v>564</v>
      </c>
      <c r="I83" s="140">
        <f>+'Niv1Pub  '!I83</f>
        <v>206</v>
      </c>
      <c r="J83" s="140">
        <f>+'Niv1Pub  '!J83</f>
        <v>404</v>
      </c>
      <c r="K83" s="140">
        <f>+'Niv1Pub  '!K83</f>
        <v>140</v>
      </c>
      <c r="L83" s="139">
        <f t="shared" si="20"/>
        <v>8201</v>
      </c>
      <c r="M83" s="139">
        <f t="shared" si="20"/>
        <v>3684</v>
      </c>
      <c r="N83" s="15" t="s">
        <v>121</v>
      </c>
      <c r="O83" s="140">
        <f>+'Niv1Pub  '!O83</f>
        <v>0</v>
      </c>
      <c r="P83" s="140">
        <f>+'Niv1Pub  '!P83</f>
        <v>0</v>
      </c>
      <c r="Q83" s="140">
        <f>+'Niv1Pub  '!Q83</f>
        <v>550</v>
      </c>
      <c r="R83" s="140">
        <f>+'Niv1Pub  '!R83</f>
        <v>271</v>
      </c>
      <c r="S83" s="140">
        <f>+'Niv1Pub  '!S83</f>
        <v>350</v>
      </c>
      <c r="T83" s="140">
        <f>+'Niv1Pub  '!T83</f>
        <v>142</v>
      </c>
      <c r="U83" s="140">
        <f>+'Niv1Pub  '!U83</f>
        <v>0</v>
      </c>
      <c r="V83" s="140">
        <f>+'Niv1Pub  '!V83</f>
        <v>0</v>
      </c>
      <c r="W83" s="140">
        <f>+'Niv1Pub  '!W83</f>
        <v>17</v>
      </c>
      <c r="X83" s="140">
        <f>+'Niv1Pub  '!X83</f>
        <v>4</v>
      </c>
      <c r="Y83" s="133">
        <f t="shared" si="19"/>
        <v>917</v>
      </c>
      <c r="Z83" s="133">
        <f t="shared" si="19"/>
        <v>417</v>
      </c>
      <c r="AA83" s="15" t="s">
        <v>121</v>
      </c>
      <c r="AB83" s="254"/>
      <c r="AC83" s="254"/>
      <c r="AD83" s="254"/>
      <c r="AE83" s="254"/>
      <c r="AF83" s="254"/>
      <c r="AG83" s="254"/>
      <c r="AH83" s="140">
        <f>+'Niv1Pub  '!AJ83</f>
        <v>129</v>
      </c>
      <c r="AI83" s="140">
        <f>+'Niv1Pub  '!AH83</f>
        <v>124</v>
      </c>
      <c r="AJ83" s="140">
        <f>+'Niv1Pub  '!AI83</f>
        <v>5</v>
      </c>
      <c r="AK83" s="140">
        <f>+'Niv1Pub  '!AK83</f>
        <v>76</v>
      </c>
      <c r="AL83" s="140">
        <f>+'Niv1Pub  '!AL83</f>
        <v>52</v>
      </c>
      <c r="AM83" s="140">
        <f>+'Niv1Pub  '!AM83</f>
        <v>0</v>
      </c>
      <c r="AN83" s="140">
        <f>+'Niv1Pub  '!AN83</f>
        <v>0</v>
      </c>
      <c r="AO83" s="140">
        <f>+'Niv1Pub  '!AO83</f>
        <v>128</v>
      </c>
      <c r="AP83" s="140">
        <f>+'Niv1Pub  '!AP83</f>
        <v>1</v>
      </c>
      <c r="AQ83" s="140">
        <f>+'Niv1Pub  '!AQ83</f>
        <v>64</v>
      </c>
      <c r="AR83" s="140">
        <f>+'Niv1Pub  '!AR83</f>
        <v>57</v>
      </c>
      <c r="AS83" s="140">
        <f>+'Niv1Pub  '!AS83</f>
        <v>7</v>
      </c>
    </row>
    <row r="84" spans="1:45" ht="14.25" customHeight="1">
      <c r="A84" s="15" t="s">
        <v>122</v>
      </c>
      <c r="B84" s="140">
        <f>+'Niv1Pub  '!B84+'Niv1Privé '!B86</f>
        <v>21036</v>
      </c>
      <c r="C84" s="140">
        <f>+'Niv1Pub  '!C84+'Niv1Privé '!C86</f>
        <v>10195</v>
      </c>
      <c r="D84" s="140">
        <f>+'Niv1Pub  '!D84+'Niv1Privé '!D86</f>
        <v>16403</v>
      </c>
      <c r="E84" s="140">
        <f>+'Niv1Pub  '!E84+'Niv1Privé '!E86</f>
        <v>7815</v>
      </c>
      <c r="F84" s="140">
        <f>+'Niv1Pub  '!F84+'Niv1Privé '!F86</f>
        <v>6040</v>
      </c>
      <c r="G84" s="140">
        <f>+'Niv1Pub  '!G84+'Niv1Privé '!G86</f>
        <v>2733</v>
      </c>
      <c r="H84" s="140">
        <f>+'Niv1Pub  '!H84+'Niv1Privé '!H86</f>
        <v>2211</v>
      </c>
      <c r="I84" s="140">
        <f>+'Niv1Pub  '!I84+'Niv1Privé '!I86</f>
        <v>991</v>
      </c>
      <c r="J84" s="140">
        <f>+'Niv1Pub  '!J84+'Niv1Privé '!J86</f>
        <v>2462</v>
      </c>
      <c r="K84" s="140">
        <f>+'Niv1Pub  '!K84+'Niv1Privé '!K86</f>
        <v>1091</v>
      </c>
      <c r="L84" s="139">
        <f t="shared" si="20"/>
        <v>48152</v>
      </c>
      <c r="M84" s="139">
        <f t="shared" si="20"/>
        <v>22825</v>
      </c>
      <c r="N84" s="15" t="s">
        <v>122</v>
      </c>
      <c r="O84" s="140">
        <f>+'Niv1Pub  '!O84+'Niv1Privé '!O86</f>
        <v>120</v>
      </c>
      <c r="P84" s="140">
        <f>+'Niv1Pub  '!P84+'Niv1Privé '!P86</f>
        <v>64</v>
      </c>
      <c r="Q84" s="140">
        <f>+'Niv1Pub  '!Q84+'Niv1Privé '!Q86</f>
        <v>2879</v>
      </c>
      <c r="R84" s="140">
        <f>+'Niv1Pub  '!R84+'Niv1Privé '!R86</f>
        <v>1333</v>
      </c>
      <c r="S84" s="140">
        <f>+'Niv1Pub  '!S84+'Niv1Privé '!S86</f>
        <v>1853</v>
      </c>
      <c r="T84" s="140">
        <f>+'Niv1Pub  '!T84+'Niv1Privé '!T86</f>
        <v>806</v>
      </c>
      <c r="U84" s="140">
        <f>+'Niv1Pub  '!U84+'Niv1Privé '!U86</f>
        <v>12</v>
      </c>
      <c r="V84" s="140">
        <f>+'Niv1Pub  '!V84+'Niv1Privé '!V86</f>
        <v>6</v>
      </c>
      <c r="W84" s="140">
        <f>+'Niv1Pub  '!W84+'Niv1Privé '!W86</f>
        <v>520</v>
      </c>
      <c r="X84" s="140">
        <f>+'Niv1Pub  '!X84+'Niv1Privé '!X86</f>
        <v>216</v>
      </c>
      <c r="Y84" s="133">
        <f t="shared" si="19"/>
        <v>5384</v>
      </c>
      <c r="Z84" s="133">
        <f t="shared" si="19"/>
        <v>2425</v>
      </c>
      <c r="AA84" s="15" t="s">
        <v>122</v>
      </c>
      <c r="AB84" s="254"/>
      <c r="AC84" s="254"/>
      <c r="AD84" s="254"/>
      <c r="AE84" s="254"/>
      <c r="AF84" s="254"/>
      <c r="AG84" s="254"/>
      <c r="AH84" s="140">
        <f>+'Niv1Pub  '!AJ84+'Niv1Privé '!AJ86</f>
        <v>581</v>
      </c>
      <c r="AI84" s="140">
        <f>+'Niv1Pub  '!AH84+'Niv1Privé '!AH86</f>
        <v>508</v>
      </c>
      <c r="AJ84" s="140">
        <f>+'Niv1Pub  '!AI84+'Niv1Privé '!AI86</f>
        <v>73</v>
      </c>
      <c r="AK84" s="140">
        <f>+'Niv1Pub  '!AK84+'Niv1Privé '!AK86</f>
        <v>326</v>
      </c>
      <c r="AL84" s="140">
        <f>+'Niv1Pub  '!AL84+'Niv1Privé '!AL86</f>
        <v>132</v>
      </c>
      <c r="AM84" s="140">
        <f>+'Niv1Pub  '!AM84+'Niv1Privé '!AM86</f>
        <v>9</v>
      </c>
      <c r="AN84" s="140">
        <f>+'Niv1Pub  '!AN84+'Niv1Privé '!AN86</f>
        <v>1</v>
      </c>
      <c r="AO84" s="140">
        <f>+'Niv1Pub  '!AO84+'Niv1Privé '!AO86</f>
        <v>539</v>
      </c>
      <c r="AP84" s="140">
        <f>+'Niv1Pub  '!AP84+'Niv1Privé '!AP86</f>
        <v>7</v>
      </c>
      <c r="AQ84" s="140">
        <f>+'Niv1Pub  '!AQ84+'Niv1Privé '!AQ86</f>
        <v>305</v>
      </c>
      <c r="AR84" s="140">
        <f>+'Niv1Pub  '!AR84+'Niv1Privé '!AR86</f>
        <v>272</v>
      </c>
      <c r="AS84" s="140">
        <f>+'Niv1Pub  '!AS84+'Niv1Privé '!AS86</f>
        <v>33</v>
      </c>
    </row>
    <row r="85" spans="1:45" ht="14.25" customHeight="1">
      <c r="A85" s="15" t="s">
        <v>123</v>
      </c>
      <c r="B85" s="140">
        <f>+'Niv1Pub  '!B85+'Niv1Privé '!B87</f>
        <v>24855</v>
      </c>
      <c r="C85" s="140">
        <f>+'Niv1Pub  '!C85+'Niv1Privé '!C87</f>
        <v>11816</v>
      </c>
      <c r="D85" s="140">
        <f>+'Niv1Pub  '!D85+'Niv1Privé '!D87</f>
        <v>16478</v>
      </c>
      <c r="E85" s="140">
        <f>+'Niv1Pub  '!E85+'Niv1Privé '!E87</f>
        <v>7556</v>
      </c>
      <c r="F85" s="140">
        <f>+'Niv1Pub  '!F85+'Niv1Privé '!F87</f>
        <v>7083</v>
      </c>
      <c r="G85" s="140">
        <f>+'Niv1Pub  '!G85+'Niv1Privé '!G87</f>
        <v>2983</v>
      </c>
      <c r="H85" s="140">
        <f>+'Niv1Pub  '!H85+'Niv1Privé '!H87</f>
        <v>3266</v>
      </c>
      <c r="I85" s="140">
        <f>+'Niv1Pub  '!I85+'Niv1Privé '!I87</f>
        <v>1322</v>
      </c>
      <c r="J85" s="140">
        <f>+'Niv1Pub  '!J85+'Niv1Privé '!J87</f>
        <v>2939</v>
      </c>
      <c r="K85" s="140">
        <f>+'Niv1Pub  '!K85+'Niv1Privé '!K87</f>
        <v>1056</v>
      </c>
      <c r="L85" s="139">
        <f t="shared" si="20"/>
        <v>54621</v>
      </c>
      <c r="M85" s="139">
        <f t="shared" si="20"/>
        <v>24733</v>
      </c>
      <c r="N85" s="15" t="s">
        <v>123</v>
      </c>
      <c r="O85" s="140">
        <f>+'Niv1Pub  '!O85+'Niv1Privé '!O87</f>
        <v>3050</v>
      </c>
      <c r="P85" s="140">
        <f>+'Niv1Pub  '!P85+'Niv1Privé '!P87</f>
        <v>1435</v>
      </c>
      <c r="Q85" s="140">
        <f>+'Niv1Pub  '!Q85+'Niv1Privé '!Q87</f>
        <v>2783</v>
      </c>
      <c r="R85" s="140">
        <f>+'Niv1Pub  '!R85+'Niv1Privé '!R87</f>
        <v>1262</v>
      </c>
      <c r="S85" s="140">
        <f>+'Niv1Pub  '!S85+'Niv1Privé '!S87</f>
        <v>1977</v>
      </c>
      <c r="T85" s="140">
        <f>+'Niv1Pub  '!T85+'Niv1Privé '!T87</f>
        <v>847</v>
      </c>
      <c r="U85" s="140">
        <f>+'Niv1Pub  '!U85+'Niv1Privé '!U87</f>
        <v>243</v>
      </c>
      <c r="V85" s="140">
        <f>+'Niv1Pub  '!V85+'Niv1Privé '!V87</f>
        <v>98</v>
      </c>
      <c r="W85" s="140">
        <f>+'Niv1Pub  '!W85+'Niv1Privé '!W87</f>
        <v>644</v>
      </c>
      <c r="X85" s="140">
        <f>+'Niv1Pub  '!X85+'Niv1Privé '!X87</f>
        <v>237</v>
      </c>
      <c r="Y85" s="133">
        <f t="shared" si="19"/>
        <v>8697</v>
      </c>
      <c r="Z85" s="133">
        <f t="shared" si="19"/>
        <v>3879</v>
      </c>
      <c r="AA85" s="15" t="s">
        <v>123</v>
      </c>
      <c r="AB85" s="254"/>
      <c r="AC85" s="254"/>
      <c r="AD85" s="254"/>
      <c r="AE85" s="254"/>
      <c r="AF85" s="254"/>
      <c r="AG85" s="254"/>
      <c r="AH85" s="140">
        <f>+'Niv1Pub  '!AJ85+'Niv1Privé '!AJ87</f>
        <v>656</v>
      </c>
      <c r="AI85" s="140">
        <f>+'Niv1Pub  '!AH85+'Niv1Privé '!AH87</f>
        <v>577</v>
      </c>
      <c r="AJ85" s="140">
        <f>+'Niv1Pub  '!AI85+'Niv1Privé '!AI87</f>
        <v>79</v>
      </c>
      <c r="AK85" s="140">
        <f>+'Niv1Pub  '!AK85+'Niv1Privé '!AK87</f>
        <v>316</v>
      </c>
      <c r="AL85" s="140">
        <f>+'Niv1Pub  '!AL85+'Niv1Privé '!AL87</f>
        <v>335</v>
      </c>
      <c r="AM85" s="140">
        <f>+'Niv1Pub  '!AM85+'Niv1Privé '!AM87</f>
        <v>13</v>
      </c>
      <c r="AN85" s="140">
        <f>+'Niv1Pub  '!AN85+'Niv1Privé '!AN87</f>
        <v>7</v>
      </c>
      <c r="AO85" s="140">
        <f>+'Niv1Pub  '!AO85+'Niv1Privé '!AO87</f>
        <v>671</v>
      </c>
      <c r="AP85" s="140">
        <f>+'Niv1Pub  '!AP85+'Niv1Privé '!AP87</f>
        <v>7</v>
      </c>
      <c r="AQ85" s="140">
        <f>+'Niv1Pub  '!AQ85+'Niv1Privé '!AQ87</f>
        <v>261</v>
      </c>
      <c r="AR85" s="140">
        <f>+'Niv1Pub  '!AR85+'Niv1Privé '!AR87</f>
        <v>256</v>
      </c>
      <c r="AS85" s="140">
        <f>+'Niv1Pub  '!AS85+'Niv1Privé '!AS87</f>
        <v>5</v>
      </c>
    </row>
    <row r="86" spans="1:45" ht="14.25" customHeight="1">
      <c r="A86" s="15" t="s">
        <v>124</v>
      </c>
      <c r="B86" s="140">
        <f>+'Niv1Pub  '!B86+'Niv1Privé '!B88</f>
        <v>8382</v>
      </c>
      <c r="C86" s="140">
        <f>+'Niv1Pub  '!C86+'Niv1Privé '!C88</f>
        <v>4097</v>
      </c>
      <c r="D86" s="140">
        <f>+'Niv1Pub  '!D86+'Niv1Privé '!D88</f>
        <v>6823</v>
      </c>
      <c r="E86" s="140">
        <f>+'Niv1Pub  '!E86+'Niv1Privé '!E88</f>
        <v>3298</v>
      </c>
      <c r="F86" s="140">
        <f>+'Niv1Pub  '!F86+'Niv1Privé '!F88</f>
        <v>4138</v>
      </c>
      <c r="G86" s="140">
        <f>+'Niv1Pub  '!G86+'Niv1Privé '!G88</f>
        <v>2020</v>
      </c>
      <c r="H86" s="140">
        <f>+'Niv1Pub  '!H86+'Niv1Privé '!H88</f>
        <v>2402</v>
      </c>
      <c r="I86" s="140">
        <f>+'Niv1Pub  '!I86+'Niv1Privé '!I88</f>
        <v>1141</v>
      </c>
      <c r="J86" s="140">
        <f>+'Niv1Pub  '!J86+'Niv1Privé '!J88</f>
        <v>2520</v>
      </c>
      <c r="K86" s="140">
        <f>+'Niv1Pub  '!K86+'Niv1Privé '!K88</f>
        <v>1104</v>
      </c>
      <c r="L86" s="139">
        <f>++B86+D86+F86+H86+J86</f>
        <v>24265</v>
      </c>
      <c r="M86" s="139">
        <f>++C86+E86+G86+I86+K86</f>
        <v>11660</v>
      </c>
      <c r="N86" s="15" t="s">
        <v>124</v>
      </c>
      <c r="O86" s="140">
        <f>+'Niv1Pub  '!O86+'Niv1Privé '!O88</f>
        <v>83</v>
      </c>
      <c r="P86" s="140">
        <f>+'Niv1Pub  '!P86+'Niv1Privé '!P88</f>
        <v>36</v>
      </c>
      <c r="Q86" s="140">
        <f>+'Niv1Pub  '!Q86+'Niv1Privé '!Q88</f>
        <v>1290</v>
      </c>
      <c r="R86" s="140">
        <f>+'Niv1Pub  '!R86+'Niv1Privé '!R88</f>
        <v>599</v>
      </c>
      <c r="S86" s="140">
        <f>+'Niv1Pub  '!S86+'Niv1Privé '!S88</f>
        <v>1273</v>
      </c>
      <c r="T86" s="140">
        <f>+'Niv1Pub  '!T86+'Niv1Privé '!T88</f>
        <v>596</v>
      </c>
      <c r="U86" s="140">
        <f>+'Niv1Pub  '!U86+'Niv1Privé '!U88</f>
        <v>41</v>
      </c>
      <c r="V86" s="140">
        <f>+'Niv1Pub  '!V86+'Niv1Privé '!V88</f>
        <v>22</v>
      </c>
      <c r="W86" s="140">
        <f>+'Niv1Pub  '!W86+'Niv1Privé '!W88</f>
        <v>614</v>
      </c>
      <c r="X86" s="140">
        <f>+'Niv1Pub  '!X86+'Niv1Privé '!X88</f>
        <v>245</v>
      </c>
      <c r="Y86" s="133">
        <f>O86+Q86+S86+U86+W86</f>
        <v>3301</v>
      </c>
      <c r="Z86" s="133">
        <f>P86+R86+T86+V86+X86</f>
        <v>1498</v>
      </c>
      <c r="AA86" s="15" t="s">
        <v>124</v>
      </c>
      <c r="AB86" s="254"/>
      <c r="AC86" s="254"/>
      <c r="AD86" s="254"/>
      <c r="AE86" s="254"/>
      <c r="AF86" s="254"/>
      <c r="AG86" s="254"/>
      <c r="AH86" s="140">
        <f>+'Niv1Pub  '!AJ86+'Niv1Privé '!AJ88</f>
        <v>521</v>
      </c>
      <c r="AI86" s="140">
        <f>+'Niv1Pub  '!AH86+'Niv1Privé '!AH88</f>
        <v>460</v>
      </c>
      <c r="AJ86" s="140">
        <f>+'Niv1Pub  '!AI86+'Niv1Privé '!AI88</f>
        <v>61</v>
      </c>
      <c r="AK86" s="140">
        <f>+'Niv1Pub  '!AK86+'Niv1Privé '!AK88</f>
        <v>315</v>
      </c>
      <c r="AL86" s="140">
        <f>+'Niv1Pub  '!AL86+'Niv1Privé '!AL88</f>
        <v>11</v>
      </c>
      <c r="AM86" s="140">
        <f>+'Niv1Pub  '!AM86+'Niv1Privé '!AM88</f>
        <v>139</v>
      </c>
      <c r="AN86" s="140">
        <f>+'Niv1Pub  '!AN86+'Niv1Privé '!AN88</f>
        <v>4</v>
      </c>
      <c r="AO86" s="140">
        <f>+'Niv1Pub  '!AO86+'Niv1Privé '!AO88</f>
        <v>469</v>
      </c>
      <c r="AP86" s="140">
        <f>+'Niv1Pub  '!AP86+'Niv1Privé '!AP88</f>
        <v>2</v>
      </c>
      <c r="AQ86" s="140">
        <f>+'Niv1Pub  '!AQ86+'Niv1Privé '!AQ88</f>
        <v>152</v>
      </c>
      <c r="AR86" s="140">
        <f>+'Niv1Pub  '!AR86+'Niv1Privé '!AR88</f>
        <v>151</v>
      </c>
      <c r="AS86" s="140">
        <f>+'Niv1Pub  '!AS86+'Niv1Privé '!AS88</f>
        <v>1</v>
      </c>
    </row>
    <row r="87" spans="1:45" ht="14.25" customHeight="1">
      <c r="A87" s="15" t="s">
        <v>125</v>
      </c>
      <c r="B87" s="140">
        <f>+'Niv1Pub  '!B87+'Niv1Privé '!B89</f>
        <v>8656</v>
      </c>
      <c r="C87" s="140">
        <f>+'Niv1Pub  '!C87+'Niv1Privé '!C89</f>
        <v>4132</v>
      </c>
      <c r="D87" s="140">
        <f>+'Niv1Pub  '!D87+'Niv1Privé '!D89</f>
        <v>5817</v>
      </c>
      <c r="E87" s="140">
        <f>+'Niv1Pub  '!E87+'Niv1Privé '!E89</f>
        <v>2788</v>
      </c>
      <c r="F87" s="140">
        <f>+'Niv1Pub  '!F87+'Niv1Privé '!F89</f>
        <v>1978</v>
      </c>
      <c r="G87" s="140">
        <f>+'Niv1Pub  '!G87+'Niv1Privé '!G89</f>
        <v>870</v>
      </c>
      <c r="H87" s="140">
        <f>+'Niv1Pub  '!H87+'Niv1Privé '!H89</f>
        <v>884</v>
      </c>
      <c r="I87" s="140">
        <f>+'Niv1Pub  '!I87+'Niv1Privé '!I89</f>
        <v>369</v>
      </c>
      <c r="J87" s="140">
        <f>+'Niv1Pub  '!J87+'Niv1Privé '!J89</f>
        <v>768</v>
      </c>
      <c r="K87" s="140">
        <f>+'Niv1Pub  '!K87+'Niv1Privé '!K89</f>
        <v>278</v>
      </c>
      <c r="L87" s="139">
        <f>++B87+D87+F87+H87+J87</f>
        <v>18103</v>
      </c>
      <c r="M87" s="139">
        <f>++C87+E87+G87+I87+K87</f>
        <v>8437</v>
      </c>
      <c r="N87" s="15" t="s">
        <v>125</v>
      </c>
      <c r="O87" s="140">
        <f>+'Niv1Pub  '!O87+'Niv1Privé '!O89</f>
        <v>104</v>
      </c>
      <c r="P87" s="140">
        <f>+'Niv1Pub  '!P87+'Niv1Privé '!P89</f>
        <v>52</v>
      </c>
      <c r="Q87" s="140">
        <f>+'Niv1Pub  '!Q87+'Niv1Privé '!Q89</f>
        <v>745</v>
      </c>
      <c r="R87" s="140">
        <f>+'Niv1Pub  '!R87+'Niv1Privé '!R89</f>
        <v>359</v>
      </c>
      <c r="S87" s="140">
        <f>+'Niv1Pub  '!S87+'Niv1Privé '!S89</f>
        <v>405</v>
      </c>
      <c r="T87" s="140">
        <f>+'Niv1Pub  '!T87+'Niv1Privé '!T89</f>
        <v>175</v>
      </c>
      <c r="U87" s="140">
        <f>+'Niv1Pub  '!U87+'Niv1Privé '!U89</f>
        <v>10</v>
      </c>
      <c r="V87" s="140">
        <f>+'Niv1Pub  '!V87+'Niv1Privé '!V89</f>
        <v>3</v>
      </c>
      <c r="W87" s="140">
        <f>+'Niv1Pub  '!W87+'Niv1Privé '!W89</f>
        <v>163</v>
      </c>
      <c r="X87" s="140">
        <f>+'Niv1Pub  '!X87+'Niv1Privé '!X89</f>
        <v>51</v>
      </c>
      <c r="Y87" s="133">
        <f>O87+Q87+S87+U87+W87</f>
        <v>1427</v>
      </c>
      <c r="Z87" s="133">
        <f>P87+R87+T87+V87+X87</f>
        <v>640</v>
      </c>
      <c r="AA87" s="15" t="s">
        <v>125</v>
      </c>
      <c r="AB87" s="254"/>
      <c r="AC87" s="254"/>
      <c r="AD87" s="254"/>
      <c r="AE87" s="254"/>
      <c r="AF87" s="254"/>
      <c r="AG87" s="254"/>
      <c r="AH87" s="140">
        <f>+'Niv1Pub  '!AJ87+'Niv1Privé '!AJ89</f>
        <v>279</v>
      </c>
      <c r="AI87" s="140">
        <f>+'Niv1Pub  '!AH87+'Niv1Privé '!AH89</f>
        <v>262</v>
      </c>
      <c r="AJ87" s="140">
        <f>+'Niv1Pub  '!AI87+'Niv1Privé '!AI89</f>
        <v>17</v>
      </c>
      <c r="AK87" s="140">
        <f>+'Niv1Pub  '!AK87+'Niv1Privé '!AK89</f>
        <v>158</v>
      </c>
      <c r="AL87" s="140">
        <f>+'Niv1Pub  '!AL87+'Niv1Privé '!AL89</f>
        <v>122</v>
      </c>
      <c r="AM87" s="140">
        <f>+'Niv1Pub  '!AM87+'Niv1Privé '!AM89</f>
        <v>0</v>
      </c>
      <c r="AN87" s="140">
        <f>+'Niv1Pub  '!AN87+'Niv1Privé '!AN89</f>
        <v>0</v>
      </c>
      <c r="AO87" s="140">
        <f>+'Niv1Pub  '!AO87+'Niv1Privé '!AO89</f>
        <v>280</v>
      </c>
      <c r="AP87" s="140">
        <f>+'Niv1Pub  '!AP87+'Niv1Privé '!AP89</f>
        <v>1</v>
      </c>
      <c r="AQ87" s="140">
        <f>+'Niv1Pub  '!AQ87+'Niv1Privé '!AQ89</f>
        <v>165</v>
      </c>
      <c r="AR87" s="140">
        <f>+'Niv1Pub  '!AR87+'Niv1Privé '!AR89</f>
        <v>141</v>
      </c>
      <c r="AS87" s="140">
        <f>+'Niv1Pub  '!AS87+'Niv1Privé '!AS89</f>
        <v>24</v>
      </c>
    </row>
    <row r="88" spans="1:45" ht="5.25" customHeight="1">
      <c r="A88" s="104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04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15"/>
      <c r="AQ88" s="109"/>
      <c r="AR88" s="109"/>
      <c r="AS88" s="109"/>
    </row>
    <row r="89" spans="1:42" ht="12.75">
      <c r="A89" s="97" t="s">
        <v>185</v>
      </c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97" t="s">
        <v>190</v>
      </c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97" t="s">
        <v>191</v>
      </c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</row>
    <row r="90" spans="1:42" ht="12.75">
      <c r="A90" s="97" t="s">
        <v>415</v>
      </c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97" t="s">
        <v>415</v>
      </c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97" t="s">
        <v>428</v>
      </c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</row>
    <row r="91" spans="1:42" ht="12.75">
      <c r="A91" s="97" t="s">
        <v>401</v>
      </c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97" t="s">
        <v>401</v>
      </c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97" t="s">
        <v>401</v>
      </c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</row>
    <row r="92" spans="5:42" ht="9.75" customHeight="1">
      <c r="E92" s="137"/>
      <c r="F92" s="137"/>
      <c r="G92" s="137"/>
      <c r="H92" s="137"/>
      <c r="I92" s="137"/>
      <c r="J92" s="137"/>
      <c r="K92" s="137"/>
      <c r="L92" s="137"/>
      <c r="M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</row>
    <row r="93" spans="1:44" ht="12.75">
      <c r="A93" s="100" t="s">
        <v>538</v>
      </c>
      <c r="B93" s="137"/>
      <c r="C93" s="137"/>
      <c r="D93" s="203"/>
      <c r="E93" s="137"/>
      <c r="F93" s="137"/>
      <c r="G93" s="204"/>
      <c r="H93" s="137"/>
      <c r="I93" s="137"/>
      <c r="J93" s="137" t="s">
        <v>186</v>
      </c>
      <c r="K93" s="137"/>
      <c r="L93" s="137"/>
      <c r="M93" s="137"/>
      <c r="N93" s="100" t="s">
        <v>538</v>
      </c>
      <c r="O93" s="137"/>
      <c r="P93" s="137"/>
      <c r="Q93" s="137"/>
      <c r="R93" s="137"/>
      <c r="S93" s="137"/>
      <c r="T93" s="137"/>
      <c r="U93" s="137"/>
      <c r="V93" s="137"/>
      <c r="W93" s="137" t="s">
        <v>186</v>
      </c>
      <c r="X93" s="137"/>
      <c r="Y93" s="137"/>
      <c r="Z93" s="137"/>
      <c r="AA93" s="100" t="s">
        <v>538</v>
      </c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O93" s="113"/>
      <c r="AP93" s="113"/>
      <c r="AR93" s="113" t="s">
        <v>186</v>
      </c>
    </row>
    <row r="94" spans="2:42" ht="12.75"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</row>
    <row r="95" spans="1:45" ht="18.75" customHeight="1">
      <c r="A95" s="101"/>
      <c r="B95" s="30" t="s">
        <v>260</v>
      </c>
      <c r="C95" s="84"/>
      <c r="D95" s="30" t="s">
        <v>261</v>
      </c>
      <c r="E95" s="84"/>
      <c r="F95" s="30" t="s">
        <v>262</v>
      </c>
      <c r="G95" s="84"/>
      <c r="H95" s="30" t="s">
        <v>263</v>
      </c>
      <c r="I95" s="84"/>
      <c r="J95" s="30" t="s">
        <v>264</v>
      </c>
      <c r="K95" s="84"/>
      <c r="L95" s="30" t="s">
        <v>127</v>
      </c>
      <c r="M95" s="84"/>
      <c r="N95" s="101"/>
      <c r="O95" s="30" t="s">
        <v>260</v>
      </c>
      <c r="P95" s="84"/>
      <c r="Q95" s="30" t="s">
        <v>261</v>
      </c>
      <c r="R95" s="84"/>
      <c r="S95" s="30" t="s">
        <v>262</v>
      </c>
      <c r="T95" s="84"/>
      <c r="U95" s="30" t="s">
        <v>263</v>
      </c>
      <c r="V95" s="84"/>
      <c r="W95" s="30" t="s">
        <v>264</v>
      </c>
      <c r="X95" s="84"/>
      <c r="Y95" s="30" t="s">
        <v>127</v>
      </c>
      <c r="Z95" s="84"/>
      <c r="AA95" s="296"/>
      <c r="AB95" s="531" t="s">
        <v>132</v>
      </c>
      <c r="AC95" s="531"/>
      <c r="AD95" s="531"/>
      <c r="AE95" s="531"/>
      <c r="AF95" s="531"/>
      <c r="AG95" s="532"/>
      <c r="AH95" s="256" t="s">
        <v>5</v>
      </c>
      <c r="AI95" s="294"/>
      <c r="AJ95" s="103"/>
      <c r="AK95" s="256" t="s">
        <v>534</v>
      </c>
      <c r="AL95" s="297"/>
      <c r="AM95" s="103"/>
      <c r="AN95" s="206"/>
      <c r="AO95" s="102"/>
      <c r="AP95" s="298" t="s">
        <v>385</v>
      </c>
      <c r="AQ95" s="256" t="s">
        <v>386</v>
      </c>
      <c r="AR95" s="294"/>
      <c r="AS95" s="299"/>
    </row>
    <row r="96" spans="1:45" ht="32.25" customHeight="1">
      <c r="A96" s="104" t="s">
        <v>416</v>
      </c>
      <c r="B96" s="31" t="s">
        <v>532</v>
      </c>
      <c r="C96" s="31" t="s">
        <v>265</v>
      </c>
      <c r="D96" s="31" t="s">
        <v>532</v>
      </c>
      <c r="E96" s="31" t="s">
        <v>265</v>
      </c>
      <c r="F96" s="31" t="s">
        <v>532</v>
      </c>
      <c r="G96" s="31" t="s">
        <v>265</v>
      </c>
      <c r="H96" s="31" t="s">
        <v>532</v>
      </c>
      <c r="I96" s="31" t="s">
        <v>265</v>
      </c>
      <c r="J96" s="31" t="s">
        <v>532</v>
      </c>
      <c r="K96" s="31" t="s">
        <v>265</v>
      </c>
      <c r="L96" s="31" t="s">
        <v>532</v>
      </c>
      <c r="M96" s="31" t="s">
        <v>265</v>
      </c>
      <c r="N96" s="104" t="s">
        <v>416</v>
      </c>
      <c r="O96" s="31" t="s">
        <v>532</v>
      </c>
      <c r="P96" s="31" t="s">
        <v>265</v>
      </c>
      <c r="Q96" s="31" t="s">
        <v>532</v>
      </c>
      <c r="R96" s="31" t="s">
        <v>265</v>
      </c>
      <c r="S96" s="31" t="s">
        <v>532</v>
      </c>
      <c r="T96" s="31" t="s">
        <v>265</v>
      </c>
      <c r="U96" s="31" t="s">
        <v>532</v>
      </c>
      <c r="V96" s="31" t="s">
        <v>265</v>
      </c>
      <c r="W96" s="31" t="s">
        <v>532</v>
      </c>
      <c r="X96" s="31" t="s">
        <v>265</v>
      </c>
      <c r="Y96" s="31" t="s">
        <v>532</v>
      </c>
      <c r="Z96" s="31" t="s">
        <v>265</v>
      </c>
      <c r="AA96" s="300" t="s">
        <v>416</v>
      </c>
      <c r="AB96" s="207" t="s">
        <v>387</v>
      </c>
      <c r="AC96" s="207" t="s">
        <v>388</v>
      </c>
      <c r="AD96" s="207" t="s">
        <v>389</v>
      </c>
      <c r="AE96" s="207" t="s">
        <v>390</v>
      </c>
      <c r="AF96" s="207" t="s">
        <v>391</v>
      </c>
      <c r="AG96" s="265" t="s">
        <v>259</v>
      </c>
      <c r="AH96" s="265" t="s">
        <v>392</v>
      </c>
      <c r="AI96" s="301" t="s">
        <v>393</v>
      </c>
      <c r="AJ96" s="301" t="s">
        <v>394</v>
      </c>
      <c r="AK96" s="302" t="s">
        <v>533</v>
      </c>
      <c r="AL96" s="212" t="s">
        <v>395</v>
      </c>
      <c r="AM96" s="212" t="s">
        <v>276</v>
      </c>
      <c r="AN96" s="212" t="s">
        <v>396</v>
      </c>
      <c r="AO96" s="303" t="s">
        <v>397</v>
      </c>
      <c r="AP96" s="304" t="s">
        <v>128</v>
      </c>
      <c r="AQ96" s="305" t="s">
        <v>143</v>
      </c>
      <c r="AR96" s="257" t="s">
        <v>138</v>
      </c>
      <c r="AS96" s="305" t="s">
        <v>144</v>
      </c>
    </row>
    <row r="97" spans="1:45" ht="9.75" customHeight="1">
      <c r="A97" s="82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82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01"/>
      <c r="AB97" s="197"/>
      <c r="AC97" s="197"/>
      <c r="AD97" s="197"/>
      <c r="AE97" s="197"/>
      <c r="AF97" s="101"/>
      <c r="AG97" s="95"/>
      <c r="AH97" s="210"/>
      <c r="AI97" s="210"/>
      <c r="AJ97" s="95"/>
      <c r="AK97" s="95"/>
      <c r="AL97" s="95"/>
      <c r="AM97" s="95"/>
      <c r="AN97" s="197"/>
      <c r="AO97" s="95"/>
      <c r="AP97" s="309"/>
      <c r="AQ97" s="255"/>
      <c r="AR97" s="255"/>
      <c r="AS97" s="255"/>
    </row>
    <row r="98" spans="1:45" ht="12.75">
      <c r="A98" s="81" t="s">
        <v>267</v>
      </c>
      <c r="B98" s="139">
        <f>SUM(B100:B120)</f>
        <v>149122</v>
      </c>
      <c r="C98" s="139">
        <f aca="true" t="shared" si="21" ref="C98:M98">SUM(C100:C120)</f>
        <v>73009</v>
      </c>
      <c r="D98" s="139">
        <f t="shared" si="21"/>
        <v>124306</v>
      </c>
      <c r="E98" s="139">
        <f t="shared" si="21"/>
        <v>60718</v>
      </c>
      <c r="F98" s="139">
        <f t="shared" si="21"/>
        <v>76237</v>
      </c>
      <c r="G98" s="139">
        <f t="shared" si="21"/>
        <v>37112</v>
      </c>
      <c r="H98" s="139">
        <f t="shared" si="21"/>
        <v>43550</v>
      </c>
      <c r="I98" s="139">
        <f t="shared" si="21"/>
        <v>21296</v>
      </c>
      <c r="J98" s="139">
        <f t="shared" si="21"/>
        <v>37677</v>
      </c>
      <c r="K98" s="139">
        <f t="shared" si="21"/>
        <v>18085</v>
      </c>
      <c r="L98" s="139">
        <f t="shared" si="21"/>
        <v>430892</v>
      </c>
      <c r="M98" s="139">
        <f t="shared" si="21"/>
        <v>210220</v>
      </c>
      <c r="N98" s="81" t="s">
        <v>267</v>
      </c>
      <c r="O98" s="139">
        <f>SUM(O100:O120)</f>
        <v>27860</v>
      </c>
      <c r="P98" s="139">
        <f aca="true" t="shared" si="22" ref="P98:Z98">SUM(P100:P120)</f>
        <v>13493</v>
      </c>
      <c r="Q98" s="139">
        <f t="shared" si="22"/>
        <v>25662</v>
      </c>
      <c r="R98" s="139">
        <f t="shared" si="22"/>
        <v>12251</v>
      </c>
      <c r="S98" s="139">
        <f t="shared" si="22"/>
        <v>21723</v>
      </c>
      <c r="T98" s="139">
        <f t="shared" si="22"/>
        <v>10473</v>
      </c>
      <c r="U98" s="139">
        <f t="shared" si="22"/>
        <v>5305</v>
      </c>
      <c r="V98" s="139">
        <f t="shared" si="22"/>
        <v>2611</v>
      </c>
      <c r="W98" s="139">
        <f t="shared" si="22"/>
        <v>8498</v>
      </c>
      <c r="X98" s="139">
        <f t="shared" si="22"/>
        <v>4072</v>
      </c>
      <c r="Y98" s="139">
        <f t="shared" si="22"/>
        <v>89048</v>
      </c>
      <c r="Z98" s="139">
        <f t="shared" si="22"/>
        <v>42900</v>
      </c>
      <c r="AA98" s="81" t="s">
        <v>267</v>
      </c>
      <c r="AB98" s="139">
        <f aca="true" t="shared" si="23" ref="AB98:AG98">SUM(AB102:AB120)</f>
        <v>0</v>
      </c>
      <c r="AC98" s="139">
        <f t="shared" si="23"/>
        <v>0</v>
      </c>
      <c r="AD98" s="139">
        <f t="shared" si="23"/>
        <v>0</v>
      </c>
      <c r="AE98" s="139">
        <f t="shared" si="23"/>
        <v>0</v>
      </c>
      <c r="AF98" s="139">
        <f t="shared" si="23"/>
        <v>0</v>
      </c>
      <c r="AG98" s="139">
        <f t="shared" si="23"/>
        <v>0</v>
      </c>
      <c r="AH98" s="139">
        <f aca="true" t="shared" si="24" ref="AH98:AS98">SUM(AH100:AH120)</f>
        <v>6630</v>
      </c>
      <c r="AI98" s="139">
        <f t="shared" si="24"/>
        <v>5938</v>
      </c>
      <c r="AJ98" s="139">
        <f t="shared" si="24"/>
        <v>692</v>
      </c>
      <c r="AK98" s="139">
        <f t="shared" si="24"/>
        <v>3427</v>
      </c>
      <c r="AL98" s="139">
        <f t="shared" si="24"/>
        <v>2487</v>
      </c>
      <c r="AM98" s="139">
        <f t="shared" si="24"/>
        <v>74</v>
      </c>
      <c r="AN98" s="139">
        <f t="shared" si="24"/>
        <v>176</v>
      </c>
      <c r="AO98" s="139">
        <f t="shared" si="24"/>
        <v>7263</v>
      </c>
      <c r="AP98" s="139">
        <f t="shared" si="24"/>
        <v>251</v>
      </c>
      <c r="AQ98" s="139">
        <f t="shared" si="24"/>
        <v>2678</v>
      </c>
      <c r="AR98" s="139">
        <f t="shared" si="24"/>
        <v>2446</v>
      </c>
      <c r="AS98" s="139">
        <f t="shared" si="24"/>
        <v>232</v>
      </c>
    </row>
    <row r="99" spans="1:45" ht="6.75" customHeight="1">
      <c r="A99" s="82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82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82"/>
      <c r="AB99" s="82"/>
      <c r="AC99" s="82"/>
      <c r="AD99" s="82"/>
      <c r="AE99" s="82"/>
      <c r="AF99" s="81"/>
      <c r="AG99" s="82"/>
      <c r="AH99" s="82"/>
      <c r="AI99" s="82"/>
      <c r="AJ99" s="82"/>
      <c r="AK99" s="82"/>
      <c r="AL99" s="82"/>
      <c r="AM99" s="82"/>
      <c r="AN99" s="82"/>
      <c r="AO99" s="82"/>
      <c r="AP99" s="114"/>
      <c r="AQ99" s="107"/>
      <c r="AR99" s="107"/>
      <c r="AS99" s="107"/>
    </row>
    <row r="100" spans="1:45" ht="15" customHeight="1">
      <c r="A100" s="82" t="s">
        <v>64</v>
      </c>
      <c r="B100" s="140">
        <f>+'Niv1Pub  '!B100+'Niv1Privé '!B100</f>
        <v>8491</v>
      </c>
      <c r="C100" s="140">
        <f>+'Niv1Pub  '!C100+'Niv1Privé '!C100</f>
        <v>4118</v>
      </c>
      <c r="D100" s="140">
        <f>+'Niv1Pub  '!D100+'Niv1Privé '!D100</f>
        <v>7399</v>
      </c>
      <c r="E100" s="140">
        <f>+'Niv1Pub  '!E100+'Niv1Privé '!E100</f>
        <v>3660</v>
      </c>
      <c r="F100" s="140">
        <f>+'Niv1Pub  '!F100+'Niv1Privé '!F100</f>
        <v>3708</v>
      </c>
      <c r="G100" s="140">
        <f>+'Niv1Pub  '!G100+'Niv1Privé '!G100</f>
        <v>1863</v>
      </c>
      <c r="H100" s="140">
        <f>+'Niv1Pub  '!H100+'Niv1Privé '!H100</f>
        <v>2054</v>
      </c>
      <c r="I100" s="140">
        <f>+'Niv1Pub  '!I100+'Niv1Privé '!I100</f>
        <v>1020</v>
      </c>
      <c r="J100" s="140">
        <f>+'Niv1Pub  '!J100+'Niv1Privé '!J100</f>
        <v>1838</v>
      </c>
      <c r="K100" s="140">
        <f>+'Niv1Pub  '!K100+'Niv1Privé '!K100</f>
        <v>902</v>
      </c>
      <c r="L100" s="139">
        <f aca="true" t="shared" si="25" ref="L100:M102">++B100+D100+F100+H100+J100</f>
        <v>23490</v>
      </c>
      <c r="M100" s="139">
        <f t="shared" si="25"/>
        <v>11563</v>
      </c>
      <c r="N100" s="82" t="s">
        <v>64</v>
      </c>
      <c r="O100" s="140">
        <f>+'Niv1Pub  '!O100+'Niv1Privé '!O100</f>
        <v>148</v>
      </c>
      <c r="P100" s="140">
        <f>+'Niv1Pub  '!P100+'Niv1Privé '!P100</f>
        <v>80</v>
      </c>
      <c r="Q100" s="140">
        <f>+'Niv1Pub  '!Q100+'Niv1Privé '!Q100</f>
        <v>1376</v>
      </c>
      <c r="R100" s="140">
        <f>+'Niv1Pub  '!R100+'Niv1Privé '!R100</f>
        <v>691</v>
      </c>
      <c r="S100" s="140">
        <f>+'Niv1Pub  '!S100+'Niv1Privé '!S100</f>
        <v>950</v>
      </c>
      <c r="T100" s="140">
        <f>+'Niv1Pub  '!T100+'Niv1Privé '!T100</f>
        <v>468</v>
      </c>
      <c r="U100" s="140">
        <f>+'Niv1Pub  '!U100+'Niv1Privé '!U100</f>
        <v>18</v>
      </c>
      <c r="V100" s="140">
        <f>+'Niv1Pub  '!V100+'Niv1Privé '!V100</f>
        <v>9</v>
      </c>
      <c r="W100" s="140">
        <f>+'Niv1Pub  '!W100+'Niv1Privé '!W100</f>
        <v>425</v>
      </c>
      <c r="X100" s="140">
        <f>+'Niv1Pub  '!X100+'Niv1Privé '!X100</f>
        <v>209</v>
      </c>
      <c r="Y100" s="139">
        <f>O100+Q100+S100+U100+W100</f>
        <v>2917</v>
      </c>
      <c r="Z100" s="139">
        <f>P100+R100+T100+V100+X100</f>
        <v>1457</v>
      </c>
      <c r="AA100" s="82" t="s">
        <v>64</v>
      </c>
      <c r="AB100" s="82"/>
      <c r="AC100" s="82"/>
      <c r="AD100" s="82"/>
      <c r="AE100" s="82"/>
      <c r="AF100" s="82"/>
      <c r="AG100" s="82"/>
      <c r="AH100" s="140">
        <f>+'Niv1Pub  '!AJ100+'Niv1Privé '!AJ100</f>
        <v>342</v>
      </c>
      <c r="AI100" s="140">
        <f>+'Niv1Pub  '!AH100+'Niv1Privé '!AH100</f>
        <v>298</v>
      </c>
      <c r="AJ100" s="140">
        <f>+'Niv1Pub  '!AI100+'Niv1Privé '!AI100</f>
        <v>44</v>
      </c>
      <c r="AK100" s="140">
        <f>+'Niv1Pub  '!AK100+'Niv1Privé '!AK100</f>
        <v>209</v>
      </c>
      <c r="AL100" s="140">
        <f>+'Niv1Pub  '!AL100+'Niv1Privé '!AL100</f>
        <v>146</v>
      </c>
      <c r="AM100" s="140">
        <f>+'Niv1Pub  '!AM100+'Niv1Privé '!AM100</f>
        <v>0</v>
      </c>
      <c r="AN100" s="140">
        <f>+'Niv1Pub  '!AN100+'Niv1Privé '!AN100</f>
        <v>27</v>
      </c>
      <c r="AO100" s="140">
        <f>+'Niv1Pub  '!AO100+'Niv1Privé '!AO100</f>
        <v>435</v>
      </c>
      <c r="AP100" s="140">
        <f>+'Niv1Pub  '!AP100+'Niv1Privé '!AP100</f>
        <v>5</v>
      </c>
      <c r="AQ100" s="140">
        <f>+'Niv1Pub  '!AQ100+'Niv1Privé '!AQ100</f>
        <v>135</v>
      </c>
      <c r="AR100" s="140">
        <f>+'Niv1Pub  '!AR100+'Niv1Privé '!AR100</f>
        <v>115</v>
      </c>
      <c r="AS100" s="140">
        <f>+'Niv1Pub  '!AS100+'Niv1Privé '!AS100</f>
        <v>20</v>
      </c>
    </row>
    <row r="101" spans="1:45" ht="15" customHeight="1">
      <c r="A101" s="82" t="s">
        <v>65</v>
      </c>
      <c r="B101" s="140">
        <f>+'Niv1Pub  '!B101+'Niv1Privé '!B101</f>
        <v>1362</v>
      </c>
      <c r="C101" s="140">
        <f>+'Niv1Pub  '!C101+'Niv1Privé '!C101</f>
        <v>658</v>
      </c>
      <c r="D101" s="140">
        <f>+'Niv1Pub  '!D101+'Niv1Privé '!D101</f>
        <v>1070</v>
      </c>
      <c r="E101" s="140">
        <f>+'Niv1Pub  '!E101+'Niv1Privé '!E101</f>
        <v>497</v>
      </c>
      <c r="F101" s="140">
        <f>+'Niv1Pub  '!F101+'Niv1Privé '!F101</f>
        <v>636</v>
      </c>
      <c r="G101" s="140">
        <f>+'Niv1Pub  '!G101+'Niv1Privé '!G101</f>
        <v>289</v>
      </c>
      <c r="H101" s="140">
        <f>+'Niv1Pub  '!H101+'Niv1Privé '!H101</f>
        <v>337</v>
      </c>
      <c r="I101" s="140">
        <f>+'Niv1Pub  '!I101+'Niv1Privé '!I101</f>
        <v>163</v>
      </c>
      <c r="J101" s="140">
        <f>+'Niv1Pub  '!J101+'Niv1Privé '!J101</f>
        <v>218</v>
      </c>
      <c r="K101" s="140">
        <f>+'Niv1Pub  '!K101+'Niv1Privé '!K101</f>
        <v>106</v>
      </c>
      <c r="L101" s="139">
        <f t="shared" si="25"/>
        <v>3623</v>
      </c>
      <c r="M101" s="139">
        <f t="shared" si="25"/>
        <v>1713</v>
      </c>
      <c r="N101" s="82" t="s">
        <v>65</v>
      </c>
      <c r="O101" s="140">
        <f>+'Niv1Pub  '!O101+'Niv1Privé '!O101</f>
        <v>551</v>
      </c>
      <c r="P101" s="140">
        <f>+'Niv1Pub  '!P101+'Niv1Privé '!P101</f>
        <v>260</v>
      </c>
      <c r="Q101" s="140">
        <f>+'Niv1Pub  '!Q101+'Niv1Privé '!Q101</f>
        <v>224</v>
      </c>
      <c r="R101" s="140">
        <f>+'Niv1Pub  '!R101+'Niv1Privé '!R101</f>
        <v>111</v>
      </c>
      <c r="S101" s="140">
        <f>+'Niv1Pub  '!S101+'Niv1Privé '!S101</f>
        <v>119</v>
      </c>
      <c r="T101" s="140">
        <f>+'Niv1Pub  '!T101+'Niv1Privé '!T101</f>
        <v>56</v>
      </c>
      <c r="U101" s="140">
        <f>+'Niv1Pub  '!U101+'Niv1Privé '!U101</f>
        <v>42</v>
      </c>
      <c r="V101" s="140">
        <f>+'Niv1Pub  '!V101+'Niv1Privé '!V101</f>
        <v>24</v>
      </c>
      <c r="W101" s="140">
        <f>+'Niv1Pub  '!W101+'Niv1Privé '!W101</f>
        <v>53</v>
      </c>
      <c r="X101" s="140">
        <f>+'Niv1Pub  '!X101+'Niv1Privé '!X101</f>
        <v>25</v>
      </c>
      <c r="Y101" s="139">
        <f>O101+Q101+S101+U101+W101</f>
        <v>989</v>
      </c>
      <c r="Z101" s="139">
        <f>P101+R101+T101+V101+X101</f>
        <v>476</v>
      </c>
      <c r="AA101" s="82" t="s">
        <v>65</v>
      </c>
      <c r="AB101" s="82"/>
      <c r="AC101" s="82"/>
      <c r="AD101" s="82"/>
      <c r="AE101" s="82"/>
      <c r="AF101" s="82"/>
      <c r="AG101" s="82"/>
      <c r="AH101" s="140">
        <f>+'Niv1Pub  '!AJ101+'Niv1Privé '!AJ101</f>
        <v>45</v>
      </c>
      <c r="AI101" s="140">
        <f>+'Niv1Pub  '!AH101+'Niv1Privé '!AH101</f>
        <v>35</v>
      </c>
      <c r="AJ101" s="140">
        <f>+'Niv1Pub  '!AI101+'Niv1Privé '!AI101</f>
        <v>10</v>
      </c>
      <c r="AK101" s="140">
        <f>+'Niv1Pub  '!AK101+'Niv1Privé '!AK101</f>
        <v>38</v>
      </c>
      <c r="AL101" s="140">
        <f>+'Niv1Pub  '!AL101+'Niv1Privé '!AL101</f>
        <v>28</v>
      </c>
      <c r="AM101" s="140">
        <f>+'Niv1Pub  '!AM101+'Niv1Privé '!AM101</f>
        <v>0</v>
      </c>
      <c r="AN101" s="140">
        <f>+'Niv1Pub  '!AN101+'Niv1Privé '!AN101</f>
        <v>0</v>
      </c>
      <c r="AO101" s="140">
        <f>+'Niv1Pub  '!AO101+'Niv1Privé '!AO101</f>
        <v>71</v>
      </c>
      <c r="AP101" s="140">
        <f>+'Niv1Pub  '!AP101+'Niv1Privé '!AP101</f>
        <v>1</v>
      </c>
      <c r="AQ101" s="140">
        <f>+'Niv1Pub  '!AQ101+'Niv1Privé '!AQ101</f>
        <v>36</v>
      </c>
      <c r="AR101" s="140">
        <f>+'Niv1Pub  '!AR101+'Niv1Privé '!AR101</f>
        <v>29</v>
      </c>
      <c r="AS101" s="140">
        <f>+'Niv1Pub  '!AS101+'Niv1Privé '!AS101</f>
        <v>7</v>
      </c>
    </row>
    <row r="102" spans="1:45" ht="15" customHeight="1">
      <c r="A102" s="82" t="s">
        <v>54</v>
      </c>
      <c r="B102" s="140">
        <f>+'Niv1Pub  '!B102+'Niv1Privé '!B102</f>
        <v>8889</v>
      </c>
      <c r="C102" s="140">
        <f>+'Niv1Pub  '!C102+'Niv1Privé '!C102</f>
        <v>4354</v>
      </c>
      <c r="D102" s="140">
        <f>+'Niv1Pub  '!D102+'Niv1Privé '!D102</f>
        <v>7776</v>
      </c>
      <c r="E102" s="140">
        <f>+'Niv1Pub  '!E102+'Niv1Privé '!E102</f>
        <v>3818</v>
      </c>
      <c r="F102" s="140">
        <f>+'Niv1Pub  '!F102+'Niv1Privé '!F102</f>
        <v>4424</v>
      </c>
      <c r="G102" s="140">
        <f>+'Niv1Pub  '!G102+'Niv1Privé '!G102</f>
        <v>2122</v>
      </c>
      <c r="H102" s="140">
        <f>+'Niv1Pub  '!H102+'Niv1Privé '!H102</f>
        <v>2349</v>
      </c>
      <c r="I102" s="140">
        <f>+'Niv1Pub  '!I102+'Niv1Privé '!I102</f>
        <v>1159</v>
      </c>
      <c r="J102" s="140">
        <f>+'Niv1Pub  '!J102+'Niv1Privé '!J102</f>
        <v>1999</v>
      </c>
      <c r="K102" s="140">
        <f>+'Niv1Pub  '!K102+'Niv1Privé '!K102</f>
        <v>920</v>
      </c>
      <c r="L102" s="139">
        <f t="shared" si="25"/>
        <v>25437</v>
      </c>
      <c r="M102" s="139">
        <f t="shared" si="25"/>
        <v>12373</v>
      </c>
      <c r="N102" s="82" t="s">
        <v>54</v>
      </c>
      <c r="O102" s="140">
        <f>+'Niv1Pub  '!O102+'Niv1Privé '!O102</f>
        <v>1017</v>
      </c>
      <c r="P102" s="140">
        <f>+'Niv1Pub  '!P102+'Niv1Privé '!P102</f>
        <v>505</v>
      </c>
      <c r="Q102" s="140">
        <f>+'Niv1Pub  '!Q102+'Niv1Privé '!Q102</f>
        <v>1575</v>
      </c>
      <c r="R102" s="140">
        <f>+'Niv1Pub  '!R102+'Niv1Privé '!R102</f>
        <v>732</v>
      </c>
      <c r="S102" s="140">
        <f>+'Niv1Pub  '!S102+'Niv1Privé '!S102</f>
        <v>1311</v>
      </c>
      <c r="T102" s="140">
        <f>+'Niv1Pub  '!T102+'Niv1Privé '!T102</f>
        <v>627</v>
      </c>
      <c r="U102" s="140">
        <f>+'Niv1Pub  '!U102+'Niv1Privé '!U102</f>
        <v>159</v>
      </c>
      <c r="V102" s="140">
        <f>+'Niv1Pub  '!V102+'Niv1Privé '!V102</f>
        <v>71</v>
      </c>
      <c r="W102" s="140">
        <f>+'Niv1Pub  '!W102+'Niv1Privé '!W102</f>
        <v>486</v>
      </c>
      <c r="X102" s="140">
        <f>+'Niv1Pub  '!X102+'Niv1Privé '!X102</f>
        <v>224</v>
      </c>
      <c r="Y102" s="139">
        <f aca="true" t="shared" si="26" ref="Y102:Z119">O102+Q102+S102+U102+W102</f>
        <v>4548</v>
      </c>
      <c r="Z102" s="139">
        <f t="shared" si="26"/>
        <v>2159</v>
      </c>
      <c r="AA102" s="82" t="s">
        <v>54</v>
      </c>
      <c r="AB102" s="82"/>
      <c r="AC102" s="82"/>
      <c r="AD102" s="82"/>
      <c r="AE102" s="82"/>
      <c r="AF102" s="82"/>
      <c r="AG102" s="82"/>
      <c r="AH102" s="140">
        <f>+'Niv1Pub  '!AJ102+'Niv1Privé '!AJ102</f>
        <v>422</v>
      </c>
      <c r="AI102" s="140">
        <f>+'Niv1Pub  '!AH102+'Niv1Privé '!AH102</f>
        <v>387</v>
      </c>
      <c r="AJ102" s="140">
        <f>+'Niv1Pub  '!AI102+'Niv1Privé '!AI102</f>
        <v>35</v>
      </c>
      <c r="AK102" s="140">
        <f>+'Niv1Pub  '!AK102+'Niv1Privé '!AK102</f>
        <v>167</v>
      </c>
      <c r="AL102" s="140">
        <f>+'Niv1Pub  '!AL102+'Niv1Privé '!AL102</f>
        <v>225</v>
      </c>
      <c r="AM102" s="140">
        <f>+'Niv1Pub  '!AM102+'Niv1Privé '!AM102</f>
        <v>4</v>
      </c>
      <c r="AN102" s="140">
        <f>+'Niv1Pub  '!AN102+'Niv1Privé '!AN102</f>
        <v>0</v>
      </c>
      <c r="AO102" s="140">
        <f>+'Niv1Pub  '!AO102+'Niv1Privé '!AO102</f>
        <v>451</v>
      </c>
      <c r="AP102" s="140">
        <f>+'Niv1Pub  '!AP102+'Niv1Privé '!AP102</f>
        <v>4</v>
      </c>
      <c r="AQ102" s="140">
        <f>+'Niv1Pub  '!AQ102+'Niv1Privé '!AQ102</f>
        <v>193</v>
      </c>
      <c r="AR102" s="140">
        <f>+'Niv1Pub  '!AR102+'Niv1Privé '!AR102</f>
        <v>186</v>
      </c>
      <c r="AS102" s="140">
        <f>+'Niv1Pub  '!AS102+'Niv1Privé '!AS102</f>
        <v>7</v>
      </c>
    </row>
    <row r="103" spans="1:45" ht="15" customHeight="1">
      <c r="A103" s="82" t="s">
        <v>55</v>
      </c>
      <c r="B103" s="140">
        <f>+'Niv1Pub  '!B103+'Niv1Privé '!B103</f>
        <v>1763</v>
      </c>
      <c r="C103" s="140">
        <f>+'Niv1Pub  '!C103+'Niv1Privé '!C103</f>
        <v>917</v>
      </c>
      <c r="D103" s="140">
        <f>+'Niv1Pub  '!D103+'Niv1Privé '!D103</f>
        <v>1038</v>
      </c>
      <c r="E103" s="140">
        <f>+'Niv1Pub  '!E103+'Niv1Privé '!E103</f>
        <v>523</v>
      </c>
      <c r="F103" s="140">
        <f>+'Niv1Pub  '!F103+'Niv1Privé '!F103</f>
        <v>617</v>
      </c>
      <c r="G103" s="140">
        <f>+'Niv1Pub  '!G103+'Niv1Privé '!G103</f>
        <v>309</v>
      </c>
      <c r="H103" s="140">
        <f>+'Niv1Pub  '!H103+'Niv1Privé '!H103</f>
        <v>367</v>
      </c>
      <c r="I103" s="140">
        <f>+'Niv1Pub  '!I103+'Niv1Privé '!I103</f>
        <v>166</v>
      </c>
      <c r="J103" s="140">
        <f>+'Niv1Pub  '!J103+'Niv1Privé '!J103</f>
        <v>315</v>
      </c>
      <c r="K103" s="140">
        <f>+'Niv1Pub  '!K103+'Niv1Privé '!K103</f>
        <v>161</v>
      </c>
      <c r="L103" s="139">
        <f aca="true" t="shared" si="27" ref="L103:M116">++B103+D103+F103+H103+J103</f>
        <v>4100</v>
      </c>
      <c r="M103" s="139">
        <f t="shared" si="27"/>
        <v>2076</v>
      </c>
      <c r="N103" s="82" t="s">
        <v>55</v>
      </c>
      <c r="O103" s="140">
        <f>+'Niv1Pub  '!O103+'Niv1Privé '!O103</f>
        <v>72</v>
      </c>
      <c r="P103" s="140">
        <f>+'Niv1Pub  '!P103+'Niv1Privé '!P103</f>
        <v>34</v>
      </c>
      <c r="Q103" s="140">
        <f>+'Niv1Pub  '!Q103+'Niv1Privé '!Q103</f>
        <v>178</v>
      </c>
      <c r="R103" s="140">
        <f>+'Niv1Pub  '!R103+'Niv1Privé '!R103</f>
        <v>88</v>
      </c>
      <c r="S103" s="140">
        <f>+'Niv1Pub  '!S103+'Niv1Privé '!S103</f>
        <v>149</v>
      </c>
      <c r="T103" s="140">
        <f>+'Niv1Pub  '!T103+'Niv1Privé '!T103</f>
        <v>67</v>
      </c>
      <c r="U103" s="140">
        <f>+'Niv1Pub  '!U103+'Niv1Privé '!U103</f>
        <v>32</v>
      </c>
      <c r="V103" s="140">
        <f>+'Niv1Pub  '!V103+'Niv1Privé '!V103</f>
        <v>14</v>
      </c>
      <c r="W103" s="140">
        <f>+'Niv1Pub  '!W103+'Niv1Privé '!W103</f>
        <v>55</v>
      </c>
      <c r="X103" s="140">
        <f>+'Niv1Pub  '!X103+'Niv1Privé '!X103</f>
        <v>24</v>
      </c>
      <c r="Y103" s="139">
        <f t="shared" si="26"/>
        <v>486</v>
      </c>
      <c r="Z103" s="139">
        <f t="shared" si="26"/>
        <v>227</v>
      </c>
      <c r="AA103" s="82" t="s">
        <v>55</v>
      </c>
      <c r="AB103" s="82"/>
      <c r="AC103" s="82"/>
      <c r="AD103" s="82"/>
      <c r="AE103" s="82"/>
      <c r="AF103" s="82"/>
      <c r="AG103" s="82"/>
      <c r="AH103" s="140">
        <f>+'Niv1Pub  '!AJ103+'Niv1Privé '!AJ103</f>
        <v>60</v>
      </c>
      <c r="AI103" s="140">
        <f>+'Niv1Pub  '!AH103+'Niv1Privé '!AH103</f>
        <v>50</v>
      </c>
      <c r="AJ103" s="140">
        <f>+'Niv1Pub  '!AI103+'Niv1Privé '!AI103</f>
        <v>10</v>
      </c>
      <c r="AK103" s="140">
        <f>+'Niv1Pub  '!AK103+'Niv1Privé '!AK103</f>
        <v>41</v>
      </c>
      <c r="AL103" s="140">
        <f>+'Niv1Pub  '!AL103+'Niv1Privé '!AL103</f>
        <v>9</v>
      </c>
      <c r="AM103" s="140">
        <f>+'Niv1Pub  '!AM103+'Niv1Privé '!AM103</f>
        <v>5</v>
      </c>
      <c r="AN103" s="140">
        <f>+'Niv1Pub  '!AN103+'Niv1Privé '!AN103</f>
        <v>0</v>
      </c>
      <c r="AO103" s="140">
        <f>+'Niv1Pub  '!AO103+'Niv1Privé '!AO103</f>
        <v>64</v>
      </c>
      <c r="AP103" s="140">
        <f>+'Niv1Pub  '!AP103+'Niv1Privé '!AP103</f>
        <v>1</v>
      </c>
      <c r="AQ103" s="140">
        <f>+'Niv1Pub  '!AQ103+'Niv1Privé '!AQ103</f>
        <v>44</v>
      </c>
      <c r="AR103" s="140">
        <f>+'Niv1Pub  '!AR103+'Niv1Privé '!AR103</f>
        <v>24</v>
      </c>
      <c r="AS103" s="140">
        <f>+'Niv1Pub  '!AS103+'Niv1Privé '!AS103</f>
        <v>20</v>
      </c>
    </row>
    <row r="104" spans="1:45" ht="15" customHeight="1">
      <c r="A104" s="82" t="s">
        <v>56</v>
      </c>
      <c r="B104" s="140">
        <f>+'Niv1Pub  '!B104+'Niv1Privé '!B104</f>
        <v>7685</v>
      </c>
      <c r="C104" s="140">
        <f>+'Niv1Pub  '!C104+'Niv1Privé '!C104</f>
        <v>3747</v>
      </c>
      <c r="D104" s="140">
        <f>+'Niv1Pub  '!D104+'Niv1Privé '!D104</f>
        <v>10735</v>
      </c>
      <c r="E104" s="140">
        <f>+'Niv1Pub  '!E104+'Niv1Privé '!E104</f>
        <v>5148</v>
      </c>
      <c r="F104" s="140">
        <f>+'Niv1Pub  '!F104+'Niv1Privé '!F104</f>
        <v>5619</v>
      </c>
      <c r="G104" s="140">
        <f>+'Niv1Pub  '!G104+'Niv1Privé '!G104</f>
        <v>2699</v>
      </c>
      <c r="H104" s="140">
        <f>+'Niv1Pub  '!H104+'Niv1Privé '!H104</f>
        <v>2796</v>
      </c>
      <c r="I104" s="140">
        <f>+'Niv1Pub  '!I104+'Niv1Privé '!I104</f>
        <v>1342</v>
      </c>
      <c r="J104" s="140">
        <f>+'Niv1Pub  '!J104+'Niv1Privé '!J104</f>
        <v>2486</v>
      </c>
      <c r="K104" s="140">
        <f>+'Niv1Pub  '!K104+'Niv1Privé '!K104</f>
        <v>1211</v>
      </c>
      <c r="L104" s="139">
        <f t="shared" si="27"/>
        <v>29321</v>
      </c>
      <c r="M104" s="139">
        <f t="shared" si="27"/>
        <v>14147</v>
      </c>
      <c r="N104" s="82" t="s">
        <v>56</v>
      </c>
      <c r="O104" s="140">
        <f>+'Niv1Pub  '!O104+'Niv1Privé '!O104</f>
        <v>90</v>
      </c>
      <c r="P104" s="140">
        <f>+'Niv1Pub  '!P104+'Niv1Privé '!P104</f>
        <v>52</v>
      </c>
      <c r="Q104" s="140">
        <f>+'Niv1Pub  '!Q104+'Niv1Privé '!Q104</f>
        <v>1773</v>
      </c>
      <c r="R104" s="140">
        <f>+'Niv1Pub  '!R104+'Niv1Privé '!R104</f>
        <v>825</v>
      </c>
      <c r="S104" s="140">
        <f>+'Niv1Pub  '!S104+'Niv1Privé '!S104</f>
        <v>1467</v>
      </c>
      <c r="T104" s="140">
        <f>+'Niv1Pub  '!T104+'Niv1Privé '!T104</f>
        <v>699</v>
      </c>
      <c r="U104" s="140">
        <f>+'Niv1Pub  '!U104+'Niv1Privé '!U104</f>
        <v>29</v>
      </c>
      <c r="V104" s="140">
        <f>+'Niv1Pub  '!V104+'Niv1Privé '!V104</f>
        <v>17</v>
      </c>
      <c r="W104" s="140">
        <f>+'Niv1Pub  '!W104+'Niv1Privé '!W104</f>
        <v>297</v>
      </c>
      <c r="X104" s="140">
        <f>+'Niv1Pub  '!X104+'Niv1Privé '!X104</f>
        <v>144</v>
      </c>
      <c r="Y104" s="139">
        <f t="shared" si="26"/>
        <v>3656</v>
      </c>
      <c r="Z104" s="139">
        <f t="shared" si="26"/>
        <v>1737</v>
      </c>
      <c r="AA104" s="82" t="s">
        <v>56</v>
      </c>
      <c r="AB104" s="82"/>
      <c r="AC104" s="82"/>
      <c r="AD104" s="82"/>
      <c r="AE104" s="82"/>
      <c r="AF104" s="82"/>
      <c r="AG104" s="82"/>
      <c r="AH104" s="140">
        <f>+'Niv1Pub  '!AJ104+'Niv1Privé '!AJ104</f>
        <v>445</v>
      </c>
      <c r="AI104" s="140">
        <f>+'Niv1Pub  '!AH104+'Niv1Privé '!AH104</f>
        <v>411</v>
      </c>
      <c r="AJ104" s="140">
        <f>+'Niv1Pub  '!AI104+'Niv1Privé '!AI104</f>
        <v>34</v>
      </c>
      <c r="AK104" s="140">
        <f>+'Niv1Pub  '!AK104+'Niv1Privé '!AK104</f>
        <v>283</v>
      </c>
      <c r="AL104" s="140">
        <f>+'Niv1Pub  '!AL104+'Niv1Privé '!AL104</f>
        <v>190</v>
      </c>
      <c r="AM104" s="140">
        <f>+'Niv1Pub  '!AM104+'Niv1Privé '!AM104</f>
        <v>8</v>
      </c>
      <c r="AN104" s="140">
        <f>+'Niv1Pub  '!AN104+'Niv1Privé '!AN104</f>
        <v>3</v>
      </c>
      <c r="AO104" s="140">
        <f>+'Niv1Pub  '!AO104+'Niv1Privé '!AO104</f>
        <v>523</v>
      </c>
      <c r="AP104" s="140">
        <f>+'Niv1Pub  '!AP104+'Niv1Privé '!AP104</f>
        <v>10</v>
      </c>
      <c r="AQ104" s="140">
        <f>+'Niv1Pub  '!AQ104+'Niv1Privé '!AQ104</f>
        <v>160</v>
      </c>
      <c r="AR104" s="140">
        <f>+'Niv1Pub  '!AR104+'Niv1Privé '!AR104</f>
        <v>159</v>
      </c>
      <c r="AS104" s="140">
        <f>+'Niv1Pub  '!AS104+'Niv1Privé '!AS104</f>
        <v>1</v>
      </c>
    </row>
    <row r="105" spans="1:45" ht="15" customHeight="1">
      <c r="A105" s="82" t="s">
        <v>57</v>
      </c>
      <c r="B105" s="140">
        <f>+'Niv1Pub  '!B105+'Niv1Privé '!B105</f>
        <v>8408</v>
      </c>
      <c r="C105" s="140">
        <f>+'Niv1Pub  '!C105+'Niv1Privé '!C105</f>
        <v>4111</v>
      </c>
      <c r="D105" s="140">
        <f>+'Niv1Pub  '!D105+'Niv1Privé '!D105</f>
        <v>7684</v>
      </c>
      <c r="E105" s="140">
        <f>+'Niv1Pub  '!E105+'Niv1Privé '!E105</f>
        <v>3785</v>
      </c>
      <c r="F105" s="140">
        <f>+'Niv1Pub  '!F105+'Niv1Privé '!F105</f>
        <v>6207</v>
      </c>
      <c r="G105" s="140">
        <f>+'Niv1Pub  '!G105+'Niv1Privé '!G105</f>
        <v>3150</v>
      </c>
      <c r="H105" s="140">
        <f>+'Niv1Pub  '!H105+'Niv1Privé '!H105</f>
        <v>3666</v>
      </c>
      <c r="I105" s="140">
        <f>+'Niv1Pub  '!I105+'Niv1Privé '!I105</f>
        <v>1843</v>
      </c>
      <c r="J105" s="140">
        <f>+'Niv1Pub  '!J105+'Niv1Privé '!J105</f>
        <v>3358</v>
      </c>
      <c r="K105" s="140">
        <f>+'Niv1Pub  '!K105+'Niv1Privé '!K105</f>
        <v>1745</v>
      </c>
      <c r="L105" s="139">
        <f t="shared" si="27"/>
        <v>29323</v>
      </c>
      <c r="M105" s="139">
        <f t="shared" si="27"/>
        <v>14634</v>
      </c>
      <c r="N105" s="82" t="s">
        <v>57</v>
      </c>
      <c r="O105" s="140">
        <f>+'Niv1Pub  '!O105+'Niv1Privé '!O105</f>
        <v>398</v>
      </c>
      <c r="P105" s="140">
        <f>+'Niv1Pub  '!P105+'Niv1Privé '!P105</f>
        <v>191</v>
      </c>
      <c r="Q105" s="140">
        <f>+'Niv1Pub  '!Q105+'Niv1Privé '!Q105</f>
        <v>1785</v>
      </c>
      <c r="R105" s="140">
        <f>+'Niv1Pub  '!R105+'Niv1Privé '!R105</f>
        <v>825</v>
      </c>
      <c r="S105" s="140">
        <f>+'Niv1Pub  '!S105+'Niv1Privé '!S105</f>
        <v>2051</v>
      </c>
      <c r="T105" s="140">
        <f>+'Niv1Pub  '!T105+'Niv1Privé '!T105</f>
        <v>1024</v>
      </c>
      <c r="U105" s="140">
        <f>+'Niv1Pub  '!U105+'Niv1Privé '!U105</f>
        <v>209</v>
      </c>
      <c r="V105" s="140">
        <f>+'Niv1Pub  '!V105+'Niv1Privé '!V105</f>
        <v>105</v>
      </c>
      <c r="W105" s="140">
        <f>+'Niv1Pub  '!W105+'Niv1Privé '!W105</f>
        <v>869</v>
      </c>
      <c r="X105" s="140">
        <f>+'Niv1Pub  '!X105+'Niv1Privé '!X105</f>
        <v>455</v>
      </c>
      <c r="Y105" s="139">
        <f t="shared" si="26"/>
        <v>5312</v>
      </c>
      <c r="Z105" s="139">
        <f t="shared" si="26"/>
        <v>2600</v>
      </c>
      <c r="AA105" s="82" t="s">
        <v>57</v>
      </c>
      <c r="AB105" s="82"/>
      <c r="AC105" s="82"/>
      <c r="AD105" s="82"/>
      <c r="AE105" s="82"/>
      <c r="AF105" s="82"/>
      <c r="AG105" s="82"/>
      <c r="AH105" s="140">
        <f>+'Niv1Pub  '!AJ105+'Niv1Privé '!AJ105</f>
        <v>377</v>
      </c>
      <c r="AI105" s="140">
        <f>+'Niv1Pub  '!AH105+'Niv1Privé '!AH105</f>
        <v>322</v>
      </c>
      <c r="AJ105" s="140">
        <f>+'Niv1Pub  '!AI105+'Niv1Privé '!AI105</f>
        <v>55</v>
      </c>
      <c r="AK105" s="140">
        <f>+'Niv1Pub  '!AK105+'Niv1Privé '!AK105</f>
        <v>209</v>
      </c>
      <c r="AL105" s="140">
        <f>+'Niv1Pub  '!AL105+'Niv1Privé '!AL105</f>
        <v>139</v>
      </c>
      <c r="AM105" s="140">
        <f>+'Niv1Pub  '!AM105+'Niv1Privé '!AM105</f>
        <v>3</v>
      </c>
      <c r="AN105" s="140">
        <f>+'Niv1Pub  '!AN105+'Niv1Privé '!AN105</f>
        <v>5</v>
      </c>
      <c r="AO105" s="140">
        <f>+'Niv1Pub  '!AO105+'Niv1Privé '!AO105</f>
        <v>391</v>
      </c>
      <c r="AP105" s="140">
        <f>+'Niv1Pub  '!AP105+'Niv1Privé '!AP105</f>
        <v>18</v>
      </c>
      <c r="AQ105" s="140">
        <f>+'Niv1Pub  '!AQ105+'Niv1Privé '!AQ105</f>
        <v>133</v>
      </c>
      <c r="AR105" s="140">
        <f>+'Niv1Pub  '!AR105+'Niv1Privé '!AR105</f>
        <v>126</v>
      </c>
      <c r="AS105" s="140">
        <f>+'Niv1Pub  '!AS105+'Niv1Privé '!AS105</f>
        <v>7</v>
      </c>
    </row>
    <row r="106" spans="1:45" ht="15" customHeight="1">
      <c r="A106" s="82" t="s">
        <v>58</v>
      </c>
      <c r="B106" s="140">
        <f>+'Niv1Pub  '!B106+'Niv1Privé '!B106</f>
        <v>21226</v>
      </c>
      <c r="C106" s="140">
        <f>+'Niv1Pub  '!C106+'Niv1Privé '!C106</f>
        <v>10296</v>
      </c>
      <c r="D106" s="140">
        <f>+'Niv1Pub  '!D106+'Niv1Privé '!D106</f>
        <v>11759</v>
      </c>
      <c r="E106" s="140">
        <f>+'Niv1Pub  '!E106+'Niv1Privé '!E106</f>
        <v>5791</v>
      </c>
      <c r="F106" s="140">
        <f>+'Niv1Pub  '!F106+'Niv1Privé '!F106</f>
        <v>9250</v>
      </c>
      <c r="G106" s="140">
        <f>+'Niv1Pub  '!G106+'Niv1Privé '!G106</f>
        <v>4480</v>
      </c>
      <c r="H106" s="140">
        <f>+'Niv1Pub  '!H106+'Niv1Privé '!H106</f>
        <v>5922</v>
      </c>
      <c r="I106" s="140">
        <f>+'Niv1Pub  '!I106+'Niv1Privé '!I106</f>
        <v>2923</v>
      </c>
      <c r="J106" s="140">
        <f>+'Niv1Pub  '!J106+'Niv1Privé '!J106</f>
        <v>4346</v>
      </c>
      <c r="K106" s="140">
        <f>+'Niv1Pub  '!K106+'Niv1Privé '!K106</f>
        <v>2022</v>
      </c>
      <c r="L106" s="139">
        <f t="shared" si="27"/>
        <v>52503</v>
      </c>
      <c r="M106" s="139">
        <f t="shared" si="27"/>
        <v>25512</v>
      </c>
      <c r="N106" s="82" t="s">
        <v>58</v>
      </c>
      <c r="O106" s="140">
        <f>+'Niv1Pub  '!O106+'Niv1Privé '!O106</f>
        <v>9135</v>
      </c>
      <c r="P106" s="140">
        <f>+'Niv1Pub  '!P106+'Niv1Privé '!P106</f>
        <v>4394</v>
      </c>
      <c r="Q106" s="140">
        <f>+'Niv1Pub  '!Q106+'Niv1Privé '!Q106</f>
        <v>3526</v>
      </c>
      <c r="R106" s="140">
        <f>+'Niv1Pub  '!R106+'Niv1Privé '!R106</f>
        <v>1707</v>
      </c>
      <c r="S106" s="140">
        <f>+'Niv1Pub  '!S106+'Niv1Privé '!S106</f>
        <v>3197</v>
      </c>
      <c r="T106" s="140">
        <f>+'Niv1Pub  '!T106+'Niv1Privé '!T106</f>
        <v>1536</v>
      </c>
      <c r="U106" s="140">
        <f>+'Niv1Pub  '!U106+'Niv1Privé '!U106</f>
        <v>1554</v>
      </c>
      <c r="V106" s="140">
        <f>+'Niv1Pub  '!V106+'Niv1Privé '!V106</f>
        <v>799</v>
      </c>
      <c r="W106" s="140">
        <f>+'Niv1Pub  '!W106+'Niv1Privé '!W106</f>
        <v>1175</v>
      </c>
      <c r="X106" s="140">
        <f>+'Niv1Pub  '!X106+'Niv1Privé '!X106</f>
        <v>540</v>
      </c>
      <c r="Y106" s="139">
        <f t="shared" si="26"/>
        <v>18587</v>
      </c>
      <c r="Z106" s="139">
        <f t="shared" si="26"/>
        <v>8976</v>
      </c>
      <c r="AA106" s="82" t="s">
        <v>58</v>
      </c>
      <c r="AB106" s="82"/>
      <c r="AC106" s="82"/>
      <c r="AD106" s="82"/>
      <c r="AE106" s="82"/>
      <c r="AF106" s="82"/>
      <c r="AG106" s="82"/>
      <c r="AH106" s="140">
        <f>+'Niv1Pub  '!AJ106+'Niv1Privé '!AJ106</f>
        <v>742</v>
      </c>
      <c r="AI106" s="140">
        <f>+'Niv1Pub  '!AH106+'Niv1Privé '!AH106</f>
        <v>699</v>
      </c>
      <c r="AJ106" s="140">
        <f>+'Niv1Pub  '!AI106+'Niv1Privé '!AI106</f>
        <v>43</v>
      </c>
      <c r="AK106" s="140">
        <f>+'Niv1Pub  '!AK106+'Niv1Privé '!AK106</f>
        <v>334</v>
      </c>
      <c r="AL106" s="140">
        <f>+'Niv1Pub  '!AL106+'Niv1Privé '!AL106</f>
        <v>295</v>
      </c>
      <c r="AM106" s="140">
        <f>+'Niv1Pub  '!AM106+'Niv1Privé '!AM106</f>
        <v>6</v>
      </c>
      <c r="AN106" s="140">
        <f>+'Niv1Pub  '!AN106+'Niv1Privé '!AN106</f>
        <v>17</v>
      </c>
      <c r="AO106" s="140">
        <f>+'Niv1Pub  '!AO106+'Niv1Privé '!AO106</f>
        <v>735</v>
      </c>
      <c r="AP106" s="140">
        <f>+'Niv1Pub  '!AP106+'Niv1Privé '!AP106</f>
        <v>6</v>
      </c>
      <c r="AQ106" s="140">
        <f>+'Niv1Pub  '!AQ106+'Niv1Privé '!AQ106</f>
        <v>287</v>
      </c>
      <c r="AR106" s="140">
        <f>+'Niv1Pub  '!AR106+'Niv1Privé '!AR106</f>
        <v>287</v>
      </c>
      <c r="AS106" s="140">
        <f>+'Niv1Pub  '!AS106+'Niv1Privé '!AS106</f>
        <v>0</v>
      </c>
    </row>
    <row r="107" spans="1:45" ht="15" customHeight="1">
      <c r="A107" s="82" t="s">
        <v>59</v>
      </c>
      <c r="B107" s="140">
        <f>+'Niv1Pub  '!B107+'Niv1Privé '!B107</f>
        <v>2383</v>
      </c>
      <c r="C107" s="140">
        <f>+'Niv1Pub  '!C107+'Niv1Privé '!C107</f>
        <v>1200</v>
      </c>
      <c r="D107" s="140">
        <f>+'Niv1Pub  '!D107+'Niv1Privé '!D107</f>
        <v>1085</v>
      </c>
      <c r="E107" s="140">
        <f>+'Niv1Pub  '!E107+'Niv1Privé '!E107</f>
        <v>542</v>
      </c>
      <c r="F107" s="140">
        <f>+'Niv1Pub  '!F107+'Niv1Privé '!F107</f>
        <v>552</v>
      </c>
      <c r="G107" s="140">
        <f>+'Niv1Pub  '!G107+'Niv1Privé '!G107</f>
        <v>261</v>
      </c>
      <c r="H107" s="140">
        <f>+'Niv1Pub  '!H107+'Niv1Privé '!H107</f>
        <v>282</v>
      </c>
      <c r="I107" s="140">
        <f>+'Niv1Pub  '!I107+'Niv1Privé '!I107</f>
        <v>144</v>
      </c>
      <c r="J107" s="140">
        <f>+'Niv1Pub  '!J107+'Niv1Privé '!J107</f>
        <v>247</v>
      </c>
      <c r="K107" s="140">
        <f>+'Niv1Pub  '!K107+'Niv1Privé '!K107</f>
        <v>130</v>
      </c>
      <c r="L107" s="139">
        <f t="shared" si="27"/>
        <v>4549</v>
      </c>
      <c r="M107" s="139">
        <f t="shared" si="27"/>
        <v>2277</v>
      </c>
      <c r="N107" s="82" t="s">
        <v>59</v>
      </c>
      <c r="O107" s="140">
        <f>+'Niv1Pub  '!O107+'Niv1Privé '!O107</f>
        <v>632</v>
      </c>
      <c r="P107" s="140">
        <f>+'Niv1Pub  '!P107+'Niv1Privé '!P107</f>
        <v>291</v>
      </c>
      <c r="Q107" s="140">
        <f>+'Niv1Pub  '!Q107+'Niv1Privé '!Q107</f>
        <v>158</v>
      </c>
      <c r="R107" s="140">
        <f>+'Niv1Pub  '!R107+'Niv1Privé '!R107</f>
        <v>69</v>
      </c>
      <c r="S107" s="140">
        <f>+'Niv1Pub  '!S107+'Niv1Privé '!S107</f>
        <v>78</v>
      </c>
      <c r="T107" s="140">
        <f>+'Niv1Pub  '!T107+'Niv1Privé '!T107</f>
        <v>35</v>
      </c>
      <c r="U107" s="140">
        <f>+'Niv1Pub  '!U107+'Niv1Privé '!U107</f>
        <v>40</v>
      </c>
      <c r="V107" s="140">
        <f>+'Niv1Pub  '!V107+'Niv1Privé '!V107</f>
        <v>24</v>
      </c>
      <c r="W107" s="140">
        <f>+'Niv1Pub  '!W107+'Niv1Privé '!W107</f>
        <v>29</v>
      </c>
      <c r="X107" s="140">
        <f>+'Niv1Pub  '!X107+'Niv1Privé '!X107</f>
        <v>14</v>
      </c>
      <c r="Y107" s="139">
        <f t="shared" si="26"/>
        <v>937</v>
      </c>
      <c r="Z107" s="139">
        <f t="shared" si="26"/>
        <v>433</v>
      </c>
      <c r="AA107" s="82" t="s">
        <v>59</v>
      </c>
      <c r="AB107" s="82"/>
      <c r="AC107" s="82"/>
      <c r="AD107" s="82"/>
      <c r="AE107" s="82"/>
      <c r="AF107" s="82"/>
      <c r="AG107" s="82"/>
      <c r="AH107" s="140">
        <f>+'Niv1Pub  '!AJ107+'Niv1Privé '!AJ107</f>
        <v>68</v>
      </c>
      <c r="AI107" s="140">
        <f>+'Niv1Pub  '!AH107+'Niv1Privé '!AH107</f>
        <v>58</v>
      </c>
      <c r="AJ107" s="140">
        <f>+'Niv1Pub  '!AI107+'Niv1Privé '!AI107</f>
        <v>10</v>
      </c>
      <c r="AK107" s="140">
        <f>+'Niv1Pub  '!AK107+'Niv1Privé '!AK107</f>
        <v>56</v>
      </c>
      <c r="AL107" s="140">
        <f>+'Niv1Pub  '!AL107+'Niv1Privé '!AL107</f>
        <v>8</v>
      </c>
      <c r="AM107" s="140">
        <f>+'Niv1Pub  '!AM107+'Niv1Privé '!AM107</f>
        <v>4</v>
      </c>
      <c r="AN107" s="140">
        <f>+'Niv1Pub  '!AN107+'Niv1Privé '!AN107</f>
        <v>1</v>
      </c>
      <c r="AO107" s="140">
        <f>+'Niv1Pub  '!AO107+'Niv1Privé '!AO107</f>
        <v>77</v>
      </c>
      <c r="AP107" s="140">
        <f>+'Niv1Pub  '!AP107+'Niv1Privé '!AP107</f>
        <v>4</v>
      </c>
      <c r="AQ107" s="140">
        <f>+'Niv1Pub  '!AQ107+'Niv1Privé '!AQ107</f>
        <v>68</v>
      </c>
      <c r="AR107" s="140">
        <f>+'Niv1Pub  '!AR107+'Niv1Privé '!AR107</f>
        <v>35</v>
      </c>
      <c r="AS107" s="140">
        <f>+'Niv1Pub  '!AS107+'Niv1Privé '!AS107</f>
        <v>33</v>
      </c>
    </row>
    <row r="108" spans="1:45" ht="15" customHeight="1">
      <c r="A108" s="82" t="s">
        <v>60</v>
      </c>
      <c r="B108" s="140">
        <f>+'Niv1Pub  '!B108+'Niv1Privé '!B108</f>
        <v>1413</v>
      </c>
      <c r="C108" s="140">
        <f>+'Niv1Pub  '!C108+'Niv1Privé '!C108</f>
        <v>725</v>
      </c>
      <c r="D108" s="140">
        <f>+'Niv1Pub  '!D108+'Niv1Privé '!D108</f>
        <v>1847</v>
      </c>
      <c r="E108" s="140">
        <f>+'Niv1Pub  '!E108+'Niv1Privé '!E108</f>
        <v>890</v>
      </c>
      <c r="F108" s="140">
        <f>+'Niv1Pub  '!F108+'Niv1Privé '!F108</f>
        <v>856</v>
      </c>
      <c r="G108" s="140">
        <f>+'Niv1Pub  '!G108+'Niv1Privé '!G108</f>
        <v>415</v>
      </c>
      <c r="H108" s="140">
        <f>+'Niv1Pub  '!H108+'Niv1Privé '!H108</f>
        <v>560</v>
      </c>
      <c r="I108" s="140">
        <f>+'Niv1Pub  '!I108+'Niv1Privé '!I108</f>
        <v>292</v>
      </c>
      <c r="J108" s="140">
        <f>+'Niv1Pub  '!J108+'Niv1Privé '!J108</f>
        <v>428</v>
      </c>
      <c r="K108" s="140">
        <f>+'Niv1Pub  '!K108+'Niv1Privé '!K108</f>
        <v>225</v>
      </c>
      <c r="L108" s="139">
        <f t="shared" si="27"/>
        <v>5104</v>
      </c>
      <c r="M108" s="139">
        <f t="shared" si="27"/>
        <v>2547</v>
      </c>
      <c r="N108" s="82" t="s">
        <v>60</v>
      </c>
      <c r="O108" s="140">
        <f>+'Niv1Pub  '!O108+'Niv1Privé '!O108</f>
        <v>84</v>
      </c>
      <c r="P108" s="140">
        <f>+'Niv1Pub  '!P108+'Niv1Privé '!P108</f>
        <v>35</v>
      </c>
      <c r="Q108" s="140">
        <f>+'Niv1Pub  '!Q108+'Niv1Privé '!Q108</f>
        <v>239</v>
      </c>
      <c r="R108" s="140">
        <f>+'Niv1Pub  '!R108+'Niv1Privé '!R108</f>
        <v>107</v>
      </c>
      <c r="S108" s="140">
        <f>+'Niv1Pub  '!S108+'Niv1Privé '!S108</f>
        <v>195</v>
      </c>
      <c r="T108" s="140">
        <f>+'Niv1Pub  '!T108+'Niv1Privé '!T108</f>
        <v>82</v>
      </c>
      <c r="U108" s="140">
        <f>+'Niv1Pub  '!U108+'Niv1Privé '!U108</f>
        <v>45</v>
      </c>
      <c r="V108" s="140">
        <f>+'Niv1Pub  '!V108+'Niv1Privé '!V108</f>
        <v>24</v>
      </c>
      <c r="W108" s="140">
        <f>+'Niv1Pub  '!W108+'Niv1Privé '!W108</f>
        <v>69</v>
      </c>
      <c r="X108" s="140">
        <f>+'Niv1Pub  '!X108+'Niv1Privé '!X108</f>
        <v>38</v>
      </c>
      <c r="Y108" s="139">
        <f t="shared" si="26"/>
        <v>632</v>
      </c>
      <c r="Z108" s="139">
        <f t="shared" si="26"/>
        <v>286</v>
      </c>
      <c r="AA108" s="82" t="s">
        <v>60</v>
      </c>
      <c r="AB108" s="82"/>
      <c r="AC108" s="82"/>
      <c r="AD108" s="82"/>
      <c r="AE108" s="82"/>
      <c r="AF108" s="82"/>
      <c r="AG108" s="82"/>
      <c r="AH108" s="140">
        <f>+'Niv1Pub  '!AJ108+'Niv1Privé '!AJ108</f>
        <v>101</v>
      </c>
      <c r="AI108" s="140">
        <f>+'Niv1Pub  '!AH108+'Niv1Privé '!AH108</f>
        <v>92</v>
      </c>
      <c r="AJ108" s="140">
        <f>+'Niv1Pub  '!AI108+'Niv1Privé '!AI108</f>
        <v>9</v>
      </c>
      <c r="AK108" s="140">
        <f>+'Niv1Pub  '!AK108+'Niv1Privé '!AK108</f>
        <v>24</v>
      </c>
      <c r="AL108" s="140">
        <f>+'Niv1Pub  '!AL108+'Niv1Privé '!AL108</f>
        <v>13</v>
      </c>
      <c r="AM108" s="140">
        <f>+'Niv1Pub  '!AM108+'Niv1Privé '!AM108</f>
        <v>0</v>
      </c>
      <c r="AN108" s="140">
        <f>+'Niv1Pub  '!AN108+'Niv1Privé '!AN108</f>
        <v>0</v>
      </c>
      <c r="AO108" s="140">
        <f>+'Niv1Pub  '!AO108+'Niv1Privé '!AO108</f>
        <v>98</v>
      </c>
      <c r="AP108" s="140">
        <f>+'Niv1Pub  '!AP108+'Niv1Privé '!AP108</f>
        <v>10</v>
      </c>
      <c r="AQ108" s="140">
        <f>+'Niv1Pub  '!AQ108+'Niv1Privé '!AQ108</f>
        <v>32</v>
      </c>
      <c r="AR108" s="140">
        <f>+'Niv1Pub  '!AR108+'Niv1Privé '!AR108</f>
        <v>29</v>
      </c>
      <c r="AS108" s="140">
        <f>+'Niv1Pub  '!AS108+'Niv1Privé '!AS108</f>
        <v>3</v>
      </c>
    </row>
    <row r="109" spans="1:45" ht="15" customHeight="1">
      <c r="A109" s="82" t="s">
        <v>61</v>
      </c>
      <c r="B109" s="140">
        <f>+'Niv1Pub  '!B109+'Niv1Privé '!B109</f>
        <v>10280</v>
      </c>
      <c r="C109" s="140">
        <f>+'Niv1Pub  '!C109+'Niv1Privé '!C109</f>
        <v>5082</v>
      </c>
      <c r="D109" s="140">
        <f>+'Niv1Pub  '!D109+'Niv1Privé '!D109</f>
        <v>11349</v>
      </c>
      <c r="E109" s="140">
        <f>+'Niv1Pub  '!E109+'Niv1Privé '!E109</f>
        <v>5514</v>
      </c>
      <c r="F109" s="140">
        <f>+'Niv1Pub  '!F109+'Niv1Privé '!F109</f>
        <v>7297</v>
      </c>
      <c r="G109" s="140">
        <f>+'Niv1Pub  '!G109+'Niv1Privé '!G109</f>
        <v>3711</v>
      </c>
      <c r="H109" s="140">
        <f>+'Niv1Pub  '!H109+'Niv1Privé '!H109</f>
        <v>4214</v>
      </c>
      <c r="I109" s="140">
        <f>+'Niv1Pub  '!I109+'Niv1Privé '!I109</f>
        <v>2163</v>
      </c>
      <c r="J109" s="140">
        <f>+'Niv1Pub  '!J109+'Niv1Privé '!J109</f>
        <v>3902</v>
      </c>
      <c r="K109" s="140">
        <f>+'Niv1Pub  '!K109+'Niv1Privé '!K109</f>
        <v>2013</v>
      </c>
      <c r="L109" s="139">
        <f t="shared" si="27"/>
        <v>37042</v>
      </c>
      <c r="M109" s="139">
        <f t="shared" si="27"/>
        <v>18483</v>
      </c>
      <c r="N109" s="82" t="s">
        <v>61</v>
      </c>
      <c r="O109" s="140">
        <f>+'Niv1Pub  '!O109+'Niv1Privé '!O109</f>
        <v>1156</v>
      </c>
      <c r="P109" s="140">
        <f>+'Niv1Pub  '!P109+'Niv1Privé '!P109</f>
        <v>563</v>
      </c>
      <c r="Q109" s="140">
        <f>+'Niv1Pub  '!Q109+'Niv1Privé '!Q109</f>
        <v>1964</v>
      </c>
      <c r="R109" s="140">
        <f>+'Niv1Pub  '!R109+'Niv1Privé '!R109</f>
        <v>904</v>
      </c>
      <c r="S109" s="140">
        <f>+'Niv1Pub  '!S109+'Niv1Privé '!S109</f>
        <v>1548</v>
      </c>
      <c r="T109" s="140">
        <f>+'Niv1Pub  '!T109+'Niv1Privé '!T109</f>
        <v>809</v>
      </c>
      <c r="U109" s="140">
        <f>+'Niv1Pub  '!U109+'Niv1Privé '!U109</f>
        <v>281</v>
      </c>
      <c r="V109" s="140">
        <f>+'Niv1Pub  '!V109+'Niv1Privé '!V109</f>
        <v>130</v>
      </c>
      <c r="W109" s="140">
        <f>+'Niv1Pub  '!W109+'Niv1Privé '!W109</f>
        <v>490</v>
      </c>
      <c r="X109" s="140">
        <f>+'Niv1Pub  '!X109+'Niv1Privé '!X109</f>
        <v>263</v>
      </c>
      <c r="Y109" s="139">
        <f t="shared" si="26"/>
        <v>5439</v>
      </c>
      <c r="Z109" s="139">
        <f t="shared" si="26"/>
        <v>2669</v>
      </c>
      <c r="AA109" s="82" t="s">
        <v>61</v>
      </c>
      <c r="AB109" s="82"/>
      <c r="AC109" s="82"/>
      <c r="AD109" s="82"/>
      <c r="AE109" s="82"/>
      <c r="AF109" s="82"/>
      <c r="AG109" s="82"/>
      <c r="AH109" s="140">
        <f>+'Niv1Pub  '!AJ109+'Niv1Privé '!AJ109</f>
        <v>757</v>
      </c>
      <c r="AI109" s="140">
        <f>+'Niv1Pub  '!AH109+'Niv1Privé '!AH109</f>
        <v>679</v>
      </c>
      <c r="AJ109" s="140">
        <f>+'Niv1Pub  '!AI109+'Niv1Privé '!AI109</f>
        <v>78</v>
      </c>
      <c r="AK109" s="140">
        <f>+'Niv1Pub  '!AK109+'Niv1Privé '!AK109</f>
        <v>163</v>
      </c>
      <c r="AL109" s="140">
        <f>+'Niv1Pub  '!AL109+'Niv1Privé '!AL109</f>
        <v>150</v>
      </c>
      <c r="AM109" s="140">
        <f>+'Niv1Pub  '!AM109+'Niv1Privé '!AM109</f>
        <v>2</v>
      </c>
      <c r="AN109" s="140">
        <f>+'Niv1Pub  '!AN109+'Niv1Privé '!AN109</f>
        <v>38</v>
      </c>
      <c r="AO109" s="140">
        <f>+'Niv1Pub  '!AO109+'Niv1Privé '!AO109</f>
        <v>789</v>
      </c>
      <c r="AP109" s="140">
        <f>+'Niv1Pub  '!AP109+'Niv1Privé '!AP109</f>
        <v>69</v>
      </c>
      <c r="AQ109" s="140">
        <f>+'Niv1Pub  '!AQ109+'Niv1Privé '!AQ109</f>
        <v>235</v>
      </c>
      <c r="AR109" s="140">
        <f>+'Niv1Pub  '!AR109+'Niv1Privé '!AR109</f>
        <v>214</v>
      </c>
      <c r="AS109" s="140">
        <f>+'Niv1Pub  '!AS109+'Niv1Privé '!AS109</f>
        <v>21</v>
      </c>
    </row>
    <row r="110" spans="1:45" ht="15" customHeight="1">
      <c r="A110" s="82" t="s">
        <v>62</v>
      </c>
      <c r="B110" s="140">
        <f>+'Niv1Pub  '!B110</f>
        <v>2049</v>
      </c>
      <c r="C110" s="140">
        <f>+'Niv1Pub  '!C110</f>
        <v>1010</v>
      </c>
      <c r="D110" s="140">
        <f>+'Niv1Pub  '!D110</f>
        <v>2232</v>
      </c>
      <c r="E110" s="140">
        <f>+'Niv1Pub  '!E110</f>
        <v>1076</v>
      </c>
      <c r="F110" s="140">
        <f>+'Niv1Pub  '!F110</f>
        <v>2446</v>
      </c>
      <c r="G110" s="140">
        <f>+'Niv1Pub  '!G110</f>
        <v>1183</v>
      </c>
      <c r="H110" s="140">
        <f>+'Niv1Pub  '!H110</f>
        <v>1865</v>
      </c>
      <c r="I110" s="140">
        <f>+'Niv1Pub  '!I110</f>
        <v>914</v>
      </c>
      <c r="J110" s="140">
        <f>+'Niv1Pub  '!J110</f>
        <v>2090</v>
      </c>
      <c r="K110" s="140">
        <f>+'Niv1Pub  '!K110</f>
        <v>1048</v>
      </c>
      <c r="L110" s="139">
        <f t="shared" si="27"/>
        <v>10682</v>
      </c>
      <c r="M110" s="139">
        <f t="shared" si="27"/>
        <v>5231</v>
      </c>
      <c r="N110" s="82" t="s">
        <v>62</v>
      </c>
      <c r="O110" s="140">
        <f>+'Niv1Pub  '!O110</f>
        <v>293</v>
      </c>
      <c r="P110" s="140">
        <f>+'Niv1Pub  '!P110</f>
        <v>127</v>
      </c>
      <c r="Q110" s="140">
        <f>+'Niv1Pub  '!Q110</f>
        <v>519</v>
      </c>
      <c r="R110" s="140">
        <f>+'Niv1Pub  '!R110</f>
        <v>206</v>
      </c>
      <c r="S110" s="140">
        <f>+'Niv1Pub  '!S110</f>
        <v>649</v>
      </c>
      <c r="T110" s="140">
        <f>+'Niv1Pub  '!T110</f>
        <v>292</v>
      </c>
      <c r="U110" s="140">
        <f>+'Niv1Pub  '!U110</f>
        <v>327</v>
      </c>
      <c r="V110" s="140">
        <f>+'Niv1Pub  '!V110</f>
        <v>153</v>
      </c>
      <c r="W110" s="140">
        <f>+'Niv1Pub  '!W110</f>
        <v>402</v>
      </c>
      <c r="X110" s="140">
        <f>+'Niv1Pub  '!X110</f>
        <v>203</v>
      </c>
      <c r="Y110" s="139">
        <f t="shared" si="26"/>
        <v>2190</v>
      </c>
      <c r="Z110" s="139">
        <f t="shared" si="26"/>
        <v>981</v>
      </c>
      <c r="AA110" s="82" t="s">
        <v>62</v>
      </c>
      <c r="AB110" s="82"/>
      <c r="AC110" s="82"/>
      <c r="AD110" s="82"/>
      <c r="AE110" s="82"/>
      <c r="AF110" s="82"/>
      <c r="AG110" s="82"/>
      <c r="AH110" s="140">
        <f>+'Niv1Pub  '!AJ110</f>
        <v>145</v>
      </c>
      <c r="AI110" s="140">
        <f>+'Niv1Pub  '!AH110</f>
        <v>138</v>
      </c>
      <c r="AJ110" s="140">
        <f>+'Niv1Pub  '!AI110</f>
        <v>7</v>
      </c>
      <c r="AK110" s="140">
        <f>+'Niv1Pub  '!AK110</f>
        <v>184</v>
      </c>
      <c r="AL110" s="140">
        <f>+'Niv1Pub  '!AL110</f>
        <v>0</v>
      </c>
      <c r="AM110" s="140">
        <f>+'Niv1Pub  '!AM110</f>
        <v>0</v>
      </c>
      <c r="AN110" s="140">
        <f>+'Niv1Pub  '!AN110</f>
        <v>0</v>
      </c>
      <c r="AO110" s="140">
        <f>+'Niv1Pub  '!AO110</f>
        <v>184</v>
      </c>
      <c r="AP110" s="140">
        <f>+'Niv1Pub  '!AP110</f>
        <v>34</v>
      </c>
      <c r="AQ110" s="140">
        <f>+'Niv1Pub  '!AQ110</f>
        <v>13</v>
      </c>
      <c r="AR110" s="140">
        <f>+'Niv1Pub  '!AR110</f>
        <v>13</v>
      </c>
      <c r="AS110" s="140">
        <f>+'Niv1Pub  '!AS110</f>
        <v>0</v>
      </c>
    </row>
    <row r="111" spans="1:45" ht="15" customHeight="1">
      <c r="A111" s="82" t="s">
        <v>63</v>
      </c>
      <c r="B111" s="140">
        <f>+'Niv1Pub  '!B111+'Niv1Privé '!B111</f>
        <v>3997</v>
      </c>
      <c r="C111" s="140">
        <f>+'Niv1Pub  '!C111+'Niv1Privé '!C111</f>
        <v>1988</v>
      </c>
      <c r="D111" s="140">
        <f>+'Niv1Pub  '!D111+'Niv1Privé '!D111</f>
        <v>2802</v>
      </c>
      <c r="E111" s="140">
        <f>+'Niv1Pub  '!E111+'Niv1Privé '!E111</f>
        <v>1338</v>
      </c>
      <c r="F111" s="140">
        <f>+'Niv1Pub  '!F111+'Niv1Privé '!F111</f>
        <v>1631</v>
      </c>
      <c r="G111" s="140">
        <f>+'Niv1Pub  '!G111+'Niv1Privé '!G111</f>
        <v>782</v>
      </c>
      <c r="H111" s="140">
        <f>+'Niv1Pub  '!H111+'Niv1Privé '!H111</f>
        <v>891</v>
      </c>
      <c r="I111" s="140">
        <f>+'Niv1Pub  '!I111+'Niv1Privé '!I111</f>
        <v>464</v>
      </c>
      <c r="J111" s="140">
        <f>+'Niv1Pub  '!J111+'Niv1Privé '!J111</f>
        <v>776</v>
      </c>
      <c r="K111" s="140">
        <f>+'Niv1Pub  '!K111+'Niv1Privé '!K111</f>
        <v>412</v>
      </c>
      <c r="L111" s="139">
        <f t="shared" si="27"/>
        <v>10097</v>
      </c>
      <c r="M111" s="139">
        <f t="shared" si="27"/>
        <v>4984</v>
      </c>
      <c r="N111" s="82" t="s">
        <v>63</v>
      </c>
      <c r="O111" s="140">
        <f>+'Niv1Pub  '!O111+'Niv1Privé '!O111</f>
        <v>895</v>
      </c>
      <c r="P111" s="140">
        <f>+'Niv1Pub  '!P111+'Niv1Privé '!P111</f>
        <v>425</v>
      </c>
      <c r="Q111" s="140">
        <f>+'Niv1Pub  '!Q111+'Niv1Privé '!Q111</f>
        <v>627</v>
      </c>
      <c r="R111" s="140">
        <f>+'Niv1Pub  '!R111+'Niv1Privé '!R111</f>
        <v>288</v>
      </c>
      <c r="S111" s="140">
        <f>+'Niv1Pub  '!S111+'Niv1Privé '!S111</f>
        <v>441</v>
      </c>
      <c r="T111" s="140">
        <f>+'Niv1Pub  '!T111+'Niv1Privé '!T111</f>
        <v>218</v>
      </c>
      <c r="U111" s="140">
        <f>+'Niv1Pub  '!U111+'Niv1Privé '!U111</f>
        <v>197</v>
      </c>
      <c r="V111" s="140">
        <f>+'Niv1Pub  '!V111+'Niv1Privé '!V111</f>
        <v>114</v>
      </c>
      <c r="W111" s="140">
        <f>+'Niv1Pub  '!W111+'Niv1Privé '!W111</f>
        <v>213</v>
      </c>
      <c r="X111" s="140">
        <f>+'Niv1Pub  '!X111+'Niv1Privé '!X111</f>
        <v>112</v>
      </c>
      <c r="Y111" s="139">
        <f t="shared" si="26"/>
        <v>2373</v>
      </c>
      <c r="Z111" s="139">
        <f t="shared" si="26"/>
        <v>1157</v>
      </c>
      <c r="AA111" s="82" t="s">
        <v>63</v>
      </c>
      <c r="AB111" s="82"/>
      <c r="AC111" s="82"/>
      <c r="AD111" s="82"/>
      <c r="AE111" s="82"/>
      <c r="AF111" s="82"/>
      <c r="AG111" s="82"/>
      <c r="AH111" s="140">
        <f>+'Niv1Pub  '!AJ111+'Niv1Privé '!AJ111</f>
        <v>153</v>
      </c>
      <c r="AI111" s="140">
        <f>+'Niv1Pub  '!AH111+'Niv1Privé '!AH111</f>
        <v>115</v>
      </c>
      <c r="AJ111" s="140">
        <f>+'Niv1Pub  '!AI111+'Niv1Privé '!AI111</f>
        <v>38</v>
      </c>
      <c r="AK111" s="140">
        <f>+'Niv1Pub  '!AK111+'Niv1Privé '!AK111</f>
        <v>118</v>
      </c>
      <c r="AL111" s="140">
        <f>+'Niv1Pub  '!AL111+'Niv1Privé '!AL111</f>
        <v>71</v>
      </c>
      <c r="AM111" s="140">
        <f>+'Niv1Pub  '!AM111+'Niv1Privé '!AM111</f>
        <v>2</v>
      </c>
      <c r="AN111" s="140">
        <f>+'Niv1Pub  '!AN111+'Niv1Privé '!AN111</f>
        <v>4</v>
      </c>
      <c r="AO111" s="140">
        <f>+'Niv1Pub  '!AO111+'Niv1Privé '!AO111</f>
        <v>206</v>
      </c>
      <c r="AP111" s="140">
        <f>+'Niv1Pub  '!AP111+'Niv1Privé '!AP111</f>
        <v>1</v>
      </c>
      <c r="AQ111" s="140">
        <f>+'Niv1Pub  '!AQ111+'Niv1Privé '!AQ111</f>
        <v>85</v>
      </c>
      <c r="AR111" s="140">
        <f>+'Niv1Pub  '!AR111+'Niv1Privé '!AR111</f>
        <v>74</v>
      </c>
      <c r="AS111" s="140">
        <f>+'Niv1Pub  '!AS111+'Niv1Privé '!AS111</f>
        <v>11</v>
      </c>
    </row>
    <row r="112" spans="1:45" ht="15" customHeight="1">
      <c r="A112" s="82" t="s">
        <v>66</v>
      </c>
      <c r="B112" s="140">
        <f>+'Niv1Pub  '!B112+'Niv1Privé '!B112</f>
        <v>4710</v>
      </c>
      <c r="C112" s="140">
        <f>+'Niv1Pub  '!C112+'Niv1Privé '!C112</f>
        <v>2228</v>
      </c>
      <c r="D112" s="140">
        <f>+'Niv1Pub  '!D112+'Niv1Privé '!D112</f>
        <v>2504</v>
      </c>
      <c r="E112" s="140">
        <f>+'Niv1Pub  '!E112+'Niv1Privé '!E112</f>
        <v>1241</v>
      </c>
      <c r="F112" s="140">
        <f>+'Niv1Pub  '!F112+'Niv1Privé '!F112</f>
        <v>1626</v>
      </c>
      <c r="G112" s="140">
        <f>+'Niv1Pub  '!G112+'Niv1Privé '!G112</f>
        <v>816</v>
      </c>
      <c r="H112" s="140">
        <f>+'Niv1Pub  '!H112+'Niv1Privé '!H112</f>
        <v>865</v>
      </c>
      <c r="I112" s="140">
        <f>+'Niv1Pub  '!I112+'Niv1Privé '!I112</f>
        <v>438</v>
      </c>
      <c r="J112" s="140">
        <f>+'Niv1Pub  '!J112+'Niv1Privé '!J112</f>
        <v>710</v>
      </c>
      <c r="K112" s="140">
        <f>+'Niv1Pub  '!K112+'Niv1Privé '!K112</f>
        <v>391</v>
      </c>
      <c r="L112" s="139">
        <f t="shared" si="27"/>
        <v>10415</v>
      </c>
      <c r="M112" s="139">
        <f t="shared" si="27"/>
        <v>5114</v>
      </c>
      <c r="N112" s="82" t="s">
        <v>66</v>
      </c>
      <c r="O112" s="140">
        <f>+'Niv1Pub  '!O112+'Niv1Privé '!O112</f>
        <v>1243</v>
      </c>
      <c r="P112" s="140">
        <f>+'Niv1Pub  '!P112+'Niv1Privé '!P112</f>
        <v>598</v>
      </c>
      <c r="Q112" s="140">
        <f>+'Niv1Pub  '!Q112+'Niv1Privé '!Q112</f>
        <v>560</v>
      </c>
      <c r="R112" s="140">
        <f>+'Niv1Pub  '!R112+'Niv1Privé '!R112</f>
        <v>301</v>
      </c>
      <c r="S112" s="140">
        <f>+'Niv1Pub  '!S112+'Niv1Privé '!S112</f>
        <v>496</v>
      </c>
      <c r="T112" s="140">
        <f>+'Niv1Pub  '!T112+'Niv1Privé '!T112</f>
        <v>220</v>
      </c>
      <c r="U112" s="140">
        <f>+'Niv1Pub  '!U112+'Niv1Privé '!U112</f>
        <v>189</v>
      </c>
      <c r="V112" s="140">
        <f>+'Niv1Pub  '!V112+'Niv1Privé '!V112</f>
        <v>92</v>
      </c>
      <c r="W112" s="140">
        <f>+'Niv1Pub  '!W112+'Niv1Privé '!W112</f>
        <v>161</v>
      </c>
      <c r="X112" s="140">
        <f>+'Niv1Pub  '!X112+'Niv1Privé '!X112</f>
        <v>93</v>
      </c>
      <c r="Y112" s="139">
        <f t="shared" si="26"/>
        <v>2649</v>
      </c>
      <c r="Z112" s="139">
        <f t="shared" si="26"/>
        <v>1304</v>
      </c>
      <c r="AA112" s="82" t="s">
        <v>66</v>
      </c>
      <c r="AB112" s="82"/>
      <c r="AC112" s="82"/>
      <c r="AD112" s="82"/>
      <c r="AE112" s="82"/>
      <c r="AF112" s="82"/>
      <c r="AG112" s="82"/>
      <c r="AH112" s="140">
        <f>+'Niv1Pub  '!AJ112+'Niv1Privé '!AJ112</f>
        <v>162</v>
      </c>
      <c r="AI112" s="140">
        <f>+'Niv1Pub  '!AH112+'Niv1Privé '!AH112</f>
        <v>139</v>
      </c>
      <c r="AJ112" s="140">
        <f>+'Niv1Pub  '!AI112+'Niv1Privé '!AI112</f>
        <v>23</v>
      </c>
      <c r="AK112" s="140">
        <f>+'Niv1Pub  '!AK112+'Niv1Privé '!AK112</f>
        <v>103</v>
      </c>
      <c r="AL112" s="140">
        <f>+'Niv1Pub  '!AL112+'Niv1Privé '!AL112</f>
        <v>21</v>
      </c>
      <c r="AM112" s="140">
        <f>+'Niv1Pub  '!AM112+'Niv1Privé '!AM112</f>
        <v>19</v>
      </c>
      <c r="AN112" s="140">
        <f>+'Niv1Pub  '!AN112+'Niv1Privé '!AN112</f>
        <v>2</v>
      </c>
      <c r="AO112" s="140">
        <f>+'Niv1Pub  '!AO112+'Niv1Privé '!AO112</f>
        <v>200</v>
      </c>
      <c r="AP112" s="140">
        <f>+'Niv1Pub  '!AP112+'Niv1Privé '!AP112</f>
        <v>6</v>
      </c>
      <c r="AQ112" s="140">
        <f>+'Niv1Pub  '!AQ112+'Niv1Privé '!AQ112</f>
        <v>97</v>
      </c>
      <c r="AR112" s="140">
        <f>+'Niv1Pub  '!AR112+'Niv1Privé '!AR112</f>
        <v>66</v>
      </c>
      <c r="AS112" s="140">
        <f>+'Niv1Pub  '!AS112+'Niv1Privé '!AS112</f>
        <v>31</v>
      </c>
    </row>
    <row r="113" spans="1:45" ht="15" customHeight="1">
      <c r="A113" s="82" t="s">
        <v>67</v>
      </c>
      <c r="B113" s="140">
        <f>+'Niv1Pub  '!B113+'Niv1Privé '!B113</f>
        <v>9356</v>
      </c>
      <c r="C113" s="140">
        <f>+'Niv1Pub  '!C113+'Niv1Privé '!C113</f>
        <v>4577</v>
      </c>
      <c r="D113" s="140">
        <f>+'Niv1Pub  '!D113+'Niv1Privé '!D113</f>
        <v>6751</v>
      </c>
      <c r="E113" s="140">
        <f>+'Niv1Pub  '!E113+'Niv1Privé '!E113</f>
        <v>3214</v>
      </c>
      <c r="F113" s="140">
        <f>+'Niv1Pub  '!F113+'Niv1Privé '!F113</f>
        <v>4148</v>
      </c>
      <c r="G113" s="140">
        <f>+'Niv1Pub  '!G113+'Niv1Privé '!G113</f>
        <v>1899</v>
      </c>
      <c r="H113" s="140">
        <f>+'Niv1Pub  '!H113+'Niv1Privé '!H113</f>
        <v>2100</v>
      </c>
      <c r="I113" s="140">
        <f>+'Niv1Pub  '!I113+'Niv1Privé '!I113</f>
        <v>926</v>
      </c>
      <c r="J113" s="140">
        <f>+'Niv1Pub  '!J113+'Niv1Privé '!J113</f>
        <v>1703</v>
      </c>
      <c r="K113" s="140">
        <f>+'Niv1Pub  '!K113+'Niv1Privé '!K113</f>
        <v>699</v>
      </c>
      <c r="L113" s="139">
        <f t="shared" si="27"/>
        <v>24058</v>
      </c>
      <c r="M113" s="139">
        <f t="shared" si="27"/>
        <v>11315</v>
      </c>
      <c r="N113" s="82" t="s">
        <v>67</v>
      </c>
      <c r="O113" s="140">
        <f>+'Niv1Pub  '!O113+'Niv1Privé '!O113</f>
        <v>817</v>
      </c>
      <c r="P113" s="140">
        <f>+'Niv1Pub  '!P113+'Niv1Privé '!P113</f>
        <v>392</v>
      </c>
      <c r="Q113" s="140">
        <f>+'Niv1Pub  '!Q113+'Niv1Privé '!Q113</f>
        <v>1285</v>
      </c>
      <c r="R113" s="140">
        <f>+'Niv1Pub  '!R113+'Niv1Privé '!R113</f>
        <v>592</v>
      </c>
      <c r="S113" s="140">
        <f>+'Niv1Pub  '!S113+'Niv1Privé '!S113</f>
        <v>1092</v>
      </c>
      <c r="T113" s="140">
        <f>+'Niv1Pub  '!T113+'Niv1Privé '!T113</f>
        <v>514</v>
      </c>
      <c r="U113" s="140">
        <f>+'Niv1Pub  '!U113+'Niv1Privé '!U113</f>
        <v>170</v>
      </c>
      <c r="V113" s="140">
        <f>+'Niv1Pub  '!V113+'Niv1Privé '!V113</f>
        <v>75</v>
      </c>
      <c r="W113" s="140">
        <f>+'Niv1Pub  '!W113+'Niv1Privé '!W113</f>
        <v>275</v>
      </c>
      <c r="X113" s="140">
        <f>+'Niv1Pub  '!X113+'Niv1Privé '!X113</f>
        <v>111</v>
      </c>
      <c r="Y113" s="139">
        <f t="shared" si="26"/>
        <v>3639</v>
      </c>
      <c r="Z113" s="139">
        <f t="shared" si="26"/>
        <v>1684</v>
      </c>
      <c r="AA113" s="82" t="s">
        <v>67</v>
      </c>
      <c r="AB113" s="82"/>
      <c r="AC113" s="82"/>
      <c r="AD113" s="82"/>
      <c r="AE113" s="82"/>
      <c r="AF113" s="82"/>
      <c r="AG113" s="82"/>
      <c r="AH113" s="140">
        <f>+'Niv1Pub  '!AJ113+'Niv1Privé '!AJ113</f>
        <v>333</v>
      </c>
      <c r="AI113" s="140">
        <f>+'Niv1Pub  '!AH113+'Niv1Privé '!AH113</f>
        <v>297</v>
      </c>
      <c r="AJ113" s="140">
        <f>+'Niv1Pub  '!AI113+'Niv1Privé '!AI113</f>
        <v>36</v>
      </c>
      <c r="AK113" s="140">
        <f>+'Niv1Pub  '!AK113+'Niv1Privé '!AK113</f>
        <v>162</v>
      </c>
      <c r="AL113" s="140">
        <f>+'Niv1Pub  '!AL113+'Niv1Privé '!AL113</f>
        <v>115</v>
      </c>
      <c r="AM113" s="140">
        <f>+'Niv1Pub  '!AM113+'Niv1Privé '!AM113</f>
        <v>1</v>
      </c>
      <c r="AN113" s="140">
        <f>+'Niv1Pub  '!AN113+'Niv1Privé '!AN113</f>
        <v>15</v>
      </c>
      <c r="AO113" s="140">
        <f>+'Niv1Pub  '!AO113+'Niv1Privé '!AO113</f>
        <v>356</v>
      </c>
      <c r="AP113" s="140">
        <f>+'Niv1Pub  '!AP113+'Niv1Privé '!AP113</f>
        <v>16</v>
      </c>
      <c r="AQ113" s="140">
        <f>+'Niv1Pub  '!AQ113+'Niv1Privé '!AQ113</f>
        <v>116</v>
      </c>
      <c r="AR113" s="140">
        <f>+'Niv1Pub  '!AR113+'Niv1Privé '!AR113</f>
        <v>111</v>
      </c>
      <c r="AS113" s="140">
        <f>+'Niv1Pub  '!AS113+'Niv1Privé '!AS113</f>
        <v>5</v>
      </c>
    </row>
    <row r="114" spans="1:45" ht="15" customHeight="1">
      <c r="A114" s="82" t="s">
        <v>68</v>
      </c>
      <c r="B114" s="140">
        <f>+'Niv1Pub  '!B114+'Niv1Privé '!B114</f>
        <v>24463</v>
      </c>
      <c r="C114" s="140">
        <f>+'Niv1Pub  '!C114+'Niv1Privé '!C114</f>
        <v>12048</v>
      </c>
      <c r="D114" s="140">
        <f>+'Niv1Pub  '!D114+'Niv1Privé '!D114</f>
        <v>14815</v>
      </c>
      <c r="E114" s="140">
        <f>+'Niv1Pub  '!E114+'Niv1Privé '!E114</f>
        <v>7282</v>
      </c>
      <c r="F114" s="140">
        <f>+'Niv1Pub  '!F114+'Niv1Privé '!F114</f>
        <v>10481</v>
      </c>
      <c r="G114" s="140">
        <f>+'Niv1Pub  '!G114+'Niv1Privé '!G114</f>
        <v>4999</v>
      </c>
      <c r="H114" s="140">
        <f>+'Niv1Pub  '!H114+'Niv1Privé '!H114</f>
        <v>6519</v>
      </c>
      <c r="I114" s="140">
        <f>+'Niv1Pub  '!I114+'Niv1Privé '!I114</f>
        <v>3129</v>
      </c>
      <c r="J114" s="140">
        <f>+'Niv1Pub  '!J114+'Niv1Privé '!J114</f>
        <v>5474</v>
      </c>
      <c r="K114" s="140">
        <f>+'Niv1Pub  '!K114+'Niv1Privé '!K114</f>
        <v>2459</v>
      </c>
      <c r="L114" s="139">
        <f t="shared" si="27"/>
        <v>61752</v>
      </c>
      <c r="M114" s="139">
        <f t="shared" si="27"/>
        <v>29917</v>
      </c>
      <c r="N114" s="82" t="s">
        <v>68</v>
      </c>
      <c r="O114" s="140">
        <f>+'Niv1Pub  '!O114+'Niv1Privé '!O114</f>
        <v>9096</v>
      </c>
      <c r="P114" s="140">
        <f>+'Niv1Pub  '!P114+'Niv1Privé '!P114</f>
        <v>4481</v>
      </c>
      <c r="Q114" s="140">
        <f>+'Niv1Pub  '!Q114+'Niv1Privé '!Q114</f>
        <v>3936</v>
      </c>
      <c r="R114" s="140">
        <f>+'Niv1Pub  '!R114+'Niv1Privé '!R114</f>
        <v>1941</v>
      </c>
      <c r="S114" s="140">
        <f>+'Niv1Pub  '!S114+'Niv1Privé '!S114</f>
        <v>3545</v>
      </c>
      <c r="T114" s="140">
        <f>+'Niv1Pub  '!T114+'Niv1Privé '!T114</f>
        <v>1695</v>
      </c>
      <c r="U114" s="140">
        <f>+'Niv1Pub  '!U114+'Niv1Privé '!U114</f>
        <v>1556</v>
      </c>
      <c r="V114" s="140">
        <f>+'Niv1Pub  '!V114+'Niv1Privé '!V114</f>
        <v>749</v>
      </c>
      <c r="W114" s="140">
        <f>+'Niv1Pub  '!W114+'Niv1Privé '!W114</f>
        <v>1679</v>
      </c>
      <c r="X114" s="140">
        <f>+'Niv1Pub  '!X114+'Niv1Privé '!X114</f>
        <v>752</v>
      </c>
      <c r="Y114" s="139">
        <f t="shared" si="26"/>
        <v>19812</v>
      </c>
      <c r="Z114" s="139">
        <f t="shared" si="26"/>
        <v>9618</v>
      </c>
      <c r="AA114" s="82" t="s">
        <v>68</v>
      </c>
      <c r="AB114" s="82"/>
      <c r="AC114" s="82"/>
      <c r="AD114" s="82"/>
      <c r="AE114" s="82"/>
      <c r="AF114" s="82"/>
      <c r="AG114" s="82"/>
      <c r="AH114" s="140">
        <f>+'Niv1Pub  '!AJ114+'Niv1Privé '!AJ114</f>
        <v>966</v>
      </c>
      <c r="AI114" s="140">
        <f>+'Niv1Pub  '!AH114+'Niv1Privé '!AH114</f>
        <v>882</v>
      </c>
      <c r="AJ114" s="140">
        <f>+'Niv1Pub  '!AI114+'Niv1Privé '!AI114</f>
        <v>84</v>
      </c>
      <c r="AK114" s="140">
        <f>+'Niv1Pub  '!AK114+'Niv1Privé '!AK114</f>
        <v>415</v>
      </c>
      <c r="AL114" s="140">
        <f>+'Niv1Pub  '!AL114+'Niv1Privé '!AL114</f>
        <v>427</v>
      </c>
      <c r="AM114" s="140">
        <f>+'Niv1Pub  '!AM114+'Niv1Privé '!AM114</f>
        <v>3</v>
      </c>
      <c r="AN114" s="140">
        <f>+'Niv1Pub  '!AN114+'Niv1Privé '!AN114</f>
        <v>8</v>
      </c>
      <c r="AO114" s="140">
        <f>+'Niv1Pub  '!AO114+'Niv1Privé '!AO114</f>
        <v>920</v>
      </c>
      <c r="AP114" s="140">
        <f>+'Niv1Pub  '!AP114+'Niv1Privé '!AP114</f>
        <v>21</v>
      </c>
      <c r="AQ114" s="140">
        <f>+'Niv1Pub  '!AQ114+'Niv1Privé '!AQ114</f>
        <v>390</v>
      </c>
      <c r="AR114" s="140">
        <f>+'Niv1Pub  '!AR114+'Niv1Privé '!AR114</f>
        <v>378</v>
      </c>
      <c r="AS114" s="140">
        <f>+'Niv1Pub  '!AS114+'Niv1Privé '!AS114</f>
        <v>12</v>
      </c>
    </row>
    <row r="115" spans="1:45" ht="15" customHeight="1">
      <c r="A115" s="82" t="s">
        <v>69</v>
      </c>
      <c r="B115" s="140">
        <f>+'Niv1Pub  '!B115+'Niv1Privé '!B115</f>
        <v>8567</v>
      </c>
      <c r="C115" s="140">
        <f>+'Niv1Pub  '!C115+'Niv1Privé '!C115</f>
        <v>4254</v>
      </c>
      <c r="D115" s="140">
        <f>+'Niv1Pub  '!D115+'Niv1Privé '!D115</f>
        <v>8363</v>
      </c>
      <c r="E115" s="140">
        <f>+'Niv1Pub  '!E115+'Niv1Privé '!E115</f>
        <v>3975</v>
      </c>
      <c r="F115" s="140">
        <f>+'Niv1Pub  '!F115+'Niv1Privé '!F115</f>
        <v>4503</v>
      </c>
      <c r="G115" s="140">
        <f>+'Niv1Pub  '!G115+'Niv1Privé '!G115</f>
        <v>2218</v>
      </c>
      <c r="H115" s="140">
        <f>+'Niv1Pub  '!H115+'Niv1Privé '!H115</f>
        <v>2541</v>
      </c>
      <c r="I115" s="140">
        <f>+'Niv1Pub  '!I115+'Niv1Privé '!I115</f>
        <v>1236</v>
      </c>
      <c r="J115" s="140">
        <f>+'Niv1Pub  '!J115+'Niv1Privé '!J115</f>
        <v>2670</v>
      </c>
      <c r="K115" s="140">
        <f>+'Niv1Pub  '!K115+'Niv1Privé '!K115</f>
        <v>1306</v>
      </c>
      <c r="L115" s="139">
        <f t="shared" si="27"/>
        <v>26644</v>
      </c>
      <c r="M115" s="139">
        <f t="shared" si="27"/>
        <v>12989</v>
      </c>
      <c r="N115" s="82" t="s">
        <v>69</v>
      </c>
      <c r="O115" s="140">
        <f>+'Niv1Pub  '!O115+'Niv1Privé '!O115</f>
        <v>55</v>
      </c>
      <c r="P115" s="140">
        <f>+'Niv1Pub  '!P115+'Niv1Privé '!P115</f>
        <v>20</v>
      </c>
      <c r="Q115" s="140">
        <f>+'Niv1Pub  '!Q115+'Niv1Privé '!Q115</f>
        <v>1310</v>
      </c>
      <c r="R115" s="140">
        <f>+'Niv1Pub  '!R115+'Niv1Privé '!R115</f>
        <v>607</v>
      </c>
      <c r="S115" s="140">
        <f>+'Niv1Pub  '!S115+'Niv1Privé '!S115</f>
        <v>1194</v>
      </c>
      <c r="T115" s="140">
        <f>+'Niv1Pub  '!T115+'Niv1Privé '!T115</f>
        <v>588</v>
      </c>
      <c r="U115" s="140">
        <f>+'Niv1Pub  '!U115+'Niv1Privé '!U115</f>
        <v>53</v>
      </c>
      <c r="V115" s="140">
        <f>+'Niv1Pub  '!V115+'Niv1Privé '!V115</f>
        <v>19</v>
      </c>
      <c r="W115" s="140">
        <f>+'Niv1Pub  '!W115+'Niv1Privé '!W115</f>
        <v>649</v>
      </c>
      <c r="X115" s="140">
        <f>+'Niv1Pub  '!X115+'Niv1Privé '!X115</f>
        <v>336</v>
      </c>
      <c r="Y115" s="139">
        <f t="shared" si="26"/>
        <v>3261</v>
      </c>
      <c r="Z115" s="139">
        <f t="shared" si="26"/>
        <v>1570</v>
      </c>
      <c r="AA115" s="82" t="s">
        <v>69</v>
      </c>
      <c r="AB115" s="82"/>
      <c r="AC115" s="82"/>
      <c r="AD115" s="82"/>
      <c r="AE115" s="82"/>
      <c r="AF115" s="82"/>
      <c r="AG115" s="82"/>
      <c r="AH115" s="140">
        <f>+'Niv1Pub  '!AJ115+'Niv1Privé '!AJ115</f>
        <v>415</v>
      </c>
      <c r="AI115" s="140">
        <f>+'Niv1Pub  '!AH115+'Niv1Privé '!AH115</f>
        <v>358</v>
      </c>
      <c r="AJ115" s="140">
        <f>+'Niv1Pub  '!AI115+'Niv1Privé '!AI115</f>
        <v>57</v>
      </c>
      <c r="AK115" s="140">
        <f>+'Niv1Pub  '!AK115+'Niv1Privé '!AK115</f>
        <v>257</v>
      </c>
      <c r="AL115" s="140">
        <f>+'Niv1Pub  '!AL115+'Niv1Privé '!AL115</f>
        <v>161</v>
      </c>
      <c r="AM115" s="140">
        <f>+'Niv1Pub  '!AM115+'Niv1Privé '!AM115</f>
        <v>1</v>
      </c>
      <c r="AN115" s="140">
        <f>+'Niv1Pub  '!AN115+'Niv1Privé '!AN115</f>
        <v>39</v>
      </c>
      <c r="AO115" s="140">
        <f>+'Niv1Pub  '!AO115+'Niv1Privé '!AO115</f>
        <v>509</v>
      </c>
      <c r="AP115" s="140">
        <f>+'Niv1Pub  '!AP115+'Niv1Privé '!AP115</f>
        <v>20</v>
      </c>
      <c r="AQ115" s="140">
        <f>+'Niv1Pub  '!AQ115+'Niv1Privé '!AQ115</f>
        <v>130</v>
      </c>
      <c r="AR115" s="140">
        <f>+'Niv1Pub  '!AR115+'Niv1Privé '!AR115</f>
        <v>122</v>
      </c>
      <c r="AS115" s="140">
        <f>+'Niv1Pub  '!AS115+'Niv1Privé '!AS115</f>
        <v>8</v>
      </c>
    </row>
    <row r="116" spans="1:45" ht="15" customHeight="1">
      <c r="A116" s="82" t="s">
        <v>70</v>
      </c>
      <c r="B116" s="140">
        <f>+'Niv1Pub  '!B116+'Niv1Privé '!B116</f>
        <v>5269</v>
      </c>
      <c r="C116" s="140">
        <f>+'Niv1Pub  '!C116+'Niv1Privé '!C116</f>
        <v>2588</v>
      </c>
      <c r="D116" s="140">
        <f>+'Niv1Pub  '!D116+'Niv1Privé '!D116</f>
        <v>2445</v>
      </c>
      <c r="E116" s="140">
        <f>+'Niv1Pub  '!E116+'Niv1Privé '!E116</f>
        <v>1251</v>
      </c>
      <c r="F116" s="140">
        <f>+'Niv1Pub  '!F116+'Niv1Privé '!F116</f>
        <v>1584</v>
      </c>
      <c r="G116" s="140">
        <f>+'Niv1Pub  '!G116+'Niv1Privé '!G116</f>
        <v>748</v>
      </c>
      <c r="H116" s="140">
        <f>+'Niv1Pub  '!H116+'Niv1Privé '!H116</f>
        <v>919</v>
      </c>
      <c r="I116" s="140">
        <f>+'Niv1Pub  '!I116+'Niv1Privé '!I116</f>
        <v>431</v>
      </c>
      <c r="J116" s="140">
        <f>+'Niv1Pub  '!J116+'Niv1Privé '!J116</f>
        <v>604</v>
      </c>
      <c r="K116" s="140">
        <f>+'Niv1Pub  '!K116+'Niv1Privé '!K116</f>
        <v>277</v>
      </c>
      <c r="L116" s="139">
        <f t="shared" si="27"/>
        <v>10821</v>
      </c>
      <c r="M116" s="139">
        <f t="shared" si="27"/>
        <v>5295</v>
      </c>
      <c r="N116" s="82" t="s">
        <v>70</v>
      </c>
      <c r="O116" s="140">
        <f>+'Niv1Pub  '!O116+'Niv1Privé '!O116</f>
        <v>1855</v>
      </c>
      <c r="P116" s="140">
        <f>+'Niv1Pub  '!P116+'Niv1Privé '!P116</f>
        <v>891</v>
      </c>
      <c r="Q116" s="140">
        <f>+'Niv1Pub  '!Q116+'Niv1Privé '!Q116</f>
        <v>498</v>
      </c>
      <c r="R116" s="140">
        <f>+'Niv1Pub  '!R116+'Niv1Privé '!R116</f>
        <v>232</v>
      </c>
      <c r="S116" s="140">
        <f>+'Niv1Pub  '!S116+'Niv1Privé '!S116</f>
        <v>435</v>
      </c>
      <c r="T116" s="140">
        <f>+'Niv1Pub  '!T116+'Niv1Privé '!T116</f>
        <v>202</v>
      </c>
      <c r="U116" s="140">
        <f>+'Niv1Pub  '!U116+'Niv1Privé '!U116</f>
        <v>159</v>
      </c>
      <c r="V116" s="140">
        <f>+'Niv1Pub  '!V116+'Niv1Privé '!V116</f>
        <v>73</v>
      </c>
      <c r="W116" s="140">
        <f>+'Niv1Pub  '!W116+'Niv1Privé '!W116</f>
        <v>161</v>
      </c>
      <c r="X116" s="140">
        <f>+'Niv1Pub  '!X116+'Niv1Privé '!X116</f>
        <v>62</v>
      </c>
      <c r="Y116" s="139">
        <f t="shared" si="26"/>
        <v>3108</v>
      </c>
      <c r="Z116" s="139">
        <f t="shared" si="26"/>
        <v>1460</v>
      </c>
      <c r="AA116" s="82" t="s">
        <v>70</v>
      </c>
      <c r="AB116" s="82"/>
      <c r="AC116" s="82"/>
      <c r="AD116" s="82"/>
      <c r="AE116" s="82"/>
      <c r="AF116" s="82"/>
      <c r="AG116" s="82"/>
      <c r="AH116" s="140">
        <f>+'Niv1Pub  '!AJ116+'Niv1Privé '!AJ116</f>
        <v>155</v>
      </c>
      <c r="AI116" s="140">
        <f>+'Niv1Pub  '!AH116+'Niv1Privé '!AH116</f>
        <v>126</v>
      </c>
      <c r="AJ116" s="140">
        <f>+'Niv1Pub  '!AI116+'Niv1Privé '!AI116</f>
        <v>29</v>
      </c>
      <c r="AK116" s="140">
        <f>+'Niv1Pub  '!AK116+'Niv1Privé '!AK116</f>
        <v>107</v>
      </c>
      <c r="AL116" s="140">
        <f>+'Niv1Pub  '!AL116+'Niv1Privé '!AL116</f>
        <v>84</v>
      </c>
      <c r="AM116" s="140">
        <f>+'Niv1Pub  '!AM116+'Niv1Privé '!AM116</f>
        <v>0</v>
      </c>
      <c r="AN116" s="140">
        <f>+'Niv1Pub  '!AN116+'Niv1Privé '!AN116</f>
        <v>6</v>
      </c>
      <c r="AO116" s="140">
        <f>+'Niv1Pub  '!AO116+'Niv1Privé '!AO116</f>
        <v>203</v>
      </c>
      <c r="AP116" s="140">
        <f>+'Niv1Pub  '!AP116+'Niv1Privé '!AP116</f>
        <v>6</v>
      </c>
      <c r="AQ116" s="140">
        <f>+'Niv1Pub  '!AQ116+'Niv1Privé '!AQ116</f>
        <v>86</v>
      </c>
      <c r="AR116" s="140">
        <f>+'Niv1Pub  '!AR116+'Niv1Privé '!AR116</f>
        <v>80</v>
      </c>
      <c r="AS116" s="140">
        <f>+'Niv1Pub  '!AS116+'Niv1Privé '!AS116</f>
        <v>6</v>
      </c>
    </row>
    <row r="117" spans="1:45" ht="15" customHeight="1">
      <c r="A117" s="82" t="s">
        <v>71</v>
      </c>
      <c r="B117" s="140">
        <f>+'Niv1Pub  '!B117+'Niv1Privé '!B117</f>
        <v>1649</v>
      </c>
      <c r="C117" s="140">
        <f>+'Niv1Pub  '!C117+'Niv1Privé '!C117</f>
        <v>795</v>
      </c>
      <c r="D117" s="140">
        <f>+'Niv1Pub  '!D117+'Niv1Privé '!D117</f>
        <v>1104</v>
      </c>
      <c r="E117" s="140">
        <f>+'Niv1Pub  '!E117+'Niv1Privé '!E117</f>
        <v>495</v>
      </c>
      <c r="F117" s="140">
        <f>+'Niv1Pub  '!F117+'Niv1Privé '!F117</f>
        <v>592</v>
      </c>
      <c r="G117" s="140">
        <f>+'Niv1Pub  '!G117+'Niv1Privé '!G117</f>
        <v>276</v>
      </c>
      <c r="H117" s="140">
        <f>+'Niv1Pub  '!H117+'Niv1Privé '!H117</f>
        <v>341</v>
      </c>
      <c r="I117" s="140">
        <f>+'Niv1Pub  '!I117+'Niv1Privé '!I117</f>
        <v>167</v>
      </c>
      <c r="J117" s="140">
        <f>+'Niv1Pub  '!J117+'Niv1Privé '!J117</f>
        <v>281</v>
      </c>
      <c r="K117" s="140">
        <f>+'Niv1Pub  '!K117+'Niv1Privé '!K117</f>
        <v>145</v>
      </c>
      <c r="L117" s="139">
        <f aca="true" t="shared" si="28" ref="L117:M119">++B117+D117+F117+H117+J117</f>
        <v>3967</v>
      </c>
      <c r="M117" s="139">
        <f t="shared" si="28"/>
        <v>1878</v>
      </c>
      <c r="N117" s="82" t="s">
        <v>71</v>
      </c>
      <c r="O117" s="140">
        <f>+'Niv1Pub  '!O117+'Niv1Privé '!O117</f>
        <v>21</v>
      </c>
      <c r="P117" s="140">
        <f>+'Niv1Pub  '!P117+'Niv1Privé '!P117</f>
        <v>7</v>
      </c>
      <c r="Q117" s="140">
        <f>+'Niv1Pub  '!Q117+'Niv1Privé '!Q117</f>
        <v>181</v>
      </c>
      <c r="R117" s="140">
        <f>+'Niv1Pub  '!R117+'Niv1Privé '!R117</f>
        <v>86</v>
      </c>
      <c r="S117" s="140">
        <f>+'Niv1Pub  '!S117+'Niv1Privé '!S117</f>
        <v>66</v>
      </c>
      <c r="T117" s="140">
        <f>+'Niv1Pub  '!T117+'Niv1Privé '!T117</f>
        <v>21</v>
      </c>
      <c r="U117" s="140">
        <f>+'Niv1Pub  '!U117+'Niv1Privé '!U117</f>
        <v>23</v>
      </c>
      <c r="V117" s="140">
        <f>+'Niv1Pub  '!V117+'Niv1Privé '!V117</f>
        <v>14</v>
      </c>
      <c r="W117" s="140">
        <f>+'Niv1Pub  '!W117+'Niv1Privé '!W117</f>
        <v>49</v>
      </c>
      <c r="X117" s="140">
        <f>+'Niv1Pub  '!X117+'Niv1Privé '!X117</f>
        <v>27</v>
      </c>
      <c r="Y117" s="139">
        <f t="shared" si="26"/>
        <v>340</v>
      </c>
      <c r="Z117" s="139">
        <f t="shared" si="26"/>
        <v>155</v>
      </c>
      <c r="AA117" s="82" t="s">
        <v>71</v>
      </c>
      <c r="AB117" s="82"/>
      <c r="AC117" s="82"/>
      <c r="AD117" s="82"/>
      <c r="AE117" s="82"/>
      <c r="AF117" s="82"/>
      <c r="AG117" s="82"/>
      <c r="AH117" s="140">
        <f>+'Niv1Pub  '!AJ117+'Niv1Privé '!AJ117</f>
        <v>70</v>
      </c>
      <c r="AI117" s="140">
        <f>+'Niv1Pub  '!AH117+'Niv1Privé '!AH117</f>
        <v>62</v>
      </c>
      <c r="AJ117" s="140">
        <f>+'Niv1Pub  '!AI117+'Niv1Privé '!AI117</f>
        <v>8</v>
      </c>
      <c r="AK117" s="140">
        <f>+'Niv1Pub  '!AK117+'Niv1Privé '!AK117</f>
        <v>38</v>
      </c>
      <c r="AL117" s="140">
        <f>+'Niv1Pub  '!AL117+'Niv1Privé '!AL117</f>
        <v>1</v>
      </c>
      <c r="AM117" s="140">
        <f>+'Niv1Pub  '!AM117+'Niv1Privé '!AM117</f>
        <v>0</v>
      </c>
      <c r="AN117" s="140">
        <f>+'Niv1Pub  '!AN117+'Niv1Privé '!AN117</f>
        <v>0</v>
      </c>
      <c r="AO117" s="140">
        <f>+'Niv1Pub  '!AO117+'Niv1Privé '!AO117</f>
        <v>67</v>
      </c>
      <c r="AP117" s="140">
        <f>+'Niv1Pub  '!AP117+'Niv1Privé '!AP117</f>
        <v>8</v>
      </c>
      <c r="AQ117" s="140">
        <f>+'Niv1Pub  '!AQ117+'Niv1Privé '!AQ117</f>
        <v>41</v>
      </c>
      <c r="AR117" s="140">
        <f>+'Niv1Pub  '!AR117+'Niv1Privé '!AR117</f>
        <v>32</v>
      </c>
      <c r="AS117" s="140">
        <f>+'Niv1Pub  '!AS117+'Niv1Privé '!AS117</f>
        <v>9</v>
      </c>
    </row>
    <row r="118" spans="1:45" ht="15" customHeight="1">
      <c r="A118" s="82" t="s">
        <v>72</v>
      </c>
      <c r="B118" s="140">
        <f>+'Niv1Pub  '!B118+'Niv1Privé '!B118</f>
        <v>9046</v>
      </c>
      <c r="C118" s="140">
        <f>+'Niv1Pub  '!C118+'Niv1Privé '!C118</f>
        <v>4379</v>
      </c>
      <c r="D118" s="140">
        <f>+'Niv1Pub  '!D118+'Niv1Privé '!D118</f>
        <v>11793</v>
      </c>
      <c r="E118" s="140">
        <f>+'Niv1Pub  '!E118+'Niv1Privé '!E118</f>
        <v>5840</v>
      </c>
      <c r="F118" s="140">
        <f>+'Niv1Pub  '!F118+'Niv1Privé '!F118</f>
        <v>5338</v>
      </c>
      <c r="G118" s="140">
        <f>+'Niv1Pub  '!G118+'Niv1Privé '!G118</f>
        <v>2599</v>
      </c>
      <c r="H118" s="140">
        <f>+'Niv1Pub  '!H118+'Niv1Privé '!H118</f>
        <v>2579</v>
      </c>
      <c r="I118" s="140">
        <f>+'Niv1Pub  '!I118+'Niv1Privé '!I118</f>
        <v>1181</v>
      </c>
      <c r="J118" s="140">
        <f>+'Niv1Pub  '!J118+'Niv1Privé '!J118</f>
        <v>2431</v>
      </c>
      <c r="K118" s="140">
        <f>+'Niv1Pub  '!K118+'Niv1Privé '!K118</f>
        <v>1048</v>
      </c>
      <c r="L118" s="139">
        <f t="shared" si="28"/>
        <v>31187</v>
      </c>
      <c r="M118" s="139">
        <f t="shared" si="28"/>
        <v>15047</v>
      </c>
      <c r="N118" s="82" t="s">
        <v>72</v>
      </c>
      <c r="O118" s="140">
        <f>+'Niv1Pub  '!O118+'Niv1Privé '!O118</f>
        <v>27</v>
      </c>
      <c r="P118" s="140">
        <f>+'Niv1Pub  '!P118+'Niv1Privé '!P118</f>
        <v>15</v>
      </c>
      <c r="Q118" s="140">
        <f>+'Niv1Pub  '!Q118+'Niv1Privé '!Q118</f>
        <v>1998</v>
      </c>
      <c r="R118" s="140">
        <f>+'Niv1Pub  '!R118+'Niv1Privé '!R118</f>
        <v>983</v>
      </c>
      <c r="S118" s="140">
        <f>+'Niv1Pub  '!S118+'Niv1Privé '!S118</f>
        <v>1490</v>
      </c>
      <c r="T118" s="140">
        <f>+'Niv1Pub  '!T118+'Niv1Privé '!T118</f>
        <v>741</v>
      </c>
      <c r="U118" s="140">
        <f>+'Niv1Pub  '!U118+'Niv1Privé '!U118</f>
        <v>16</v>
      </c>
      <c r="V118" s="140">
        <f>+'Niv1Pub  '!V118+'Niv1Privé '!V118</f>
        <v>6</v>
      </c>
      <c r="W118" s="140">
        <f>+'Niv1Pub  '!W118+'Niv1Privé '!W118</f>
        <v>512</v>
      </c>
      <c r="X118" s="140">
        <f>+'Niv1Pub  '!X118+'Niv1Privé '!X118</f>
        <v>225</v>
      </c>
      <c r="Y118" s="139">
        <f t="shared" si="26"/>
        <v>4043</v>
      </c>
      <c r="Z118" s="139">
        <f t="shared" si="26"/>
        <v>1970</v>
      </c>
      <c r="AA118" s="82" t="s">
        <v>72</v>
      </c>
      <c r="AB118" s="82"/>
      <c r="AC118" s="82"/>
      <c r="AD118" s="82"/>
      <c r="AE118" s="82"/>
      <c r="AF118" s="82"/>
      <c r="AG118" s="82"/>
      <c r="AH118" s="140">
        <f>+'Niv1Pub  '!AJ118+'Niv1Privé '!AJ118</f>
        <v>441</v>
      </c>
      <c r="AI118" s="140">
        <f>+'Niv1Pub  '!AH118+'Niv1Privé '!AH118</f>
        <v>408</v>
      </c>
      <c r="AJ118" s="140">
        <f>+'Niv1Pub  '!AI118+'Niv1Privé '!AI118</f>
        <v>33</v>
      </c>
      <c r="AK118" s="140">
        <f>+'Niv1Pub  '!AK118+'Niv1Privé '!AK118</f>
        <v>265</v>
      </c>
      <c r="AL118" s="140">
        <f>+'Niv1Pub  '!AL118+'Niv1Privé '!AL118</f>
        <v>185</v>
      </c>
      <c r="AM118" s="140">
        <f>+'Niv1Pub  '!AM118+'Niv1Privé '!AM118</f>
        <v>11</v>
      </c>
      <c r="AN118" s="140">
        <f>+'Niv1Pub  '!AN118+'Niv1Privé '!AN118</f>
        <v>6</v>
      </c>
      <c r="AO118" s="140">
        <f>+'Niv1Pub  '!AO118+'Niv1Privé '!AO118</f>
        <v>471</v>
      </c>
      <c r="AP118" s="140">
        <f>+'Niv1Pub  '!AP118+'Niv1Privé '!AP118</f>
        <v>1</v>
      </c>
      <c r="AQ118" s="140">
        <f>+'Niv1Pub  '!AQ118+'Niv1Privé '!AQ118</f>
        <v>175</v>
      </c>
      <c r="AR118" s="140">
        <f>+'Niv1Pub  '!AR118+'Niv1Privé '!AR118</f>
        <v>170</v>
      </c>
      <c r="AS118" s="140">
        <f>+'Niv1Pub  '!AS118+'Niv1Privé '!AS118</f>
        <v>5</v>
      </c>
    </row>
    <row r="119" spans="1:45" ht="15" customHeight="1">
      <c r="A119" s="82" t="s">
        <v>73</v>
      </c>
      <c r="B119" s="140">
        <f>+'Niv1Pub  '!B119+'Niv1Privé '!B119</f>
        <v>1921</v>
      </c>
      <c r="C119" s="140">
        <f>+'Niv1Pub  '!C119+'Niv1Privé '!C119</f>
        <v>932</v>
      </c>
      <c r="D119" s="140">
        <f>+'Niv1Pub  '!D119+'Niv1Privé '!D119</f>
        <v>2470</v>
      </c>
      <c r="E119" s="140">
        <f>+'Niv1Pub  '!E119+'Niv1Privé '!E119</f>
        <v>1205</v>
      </c>
      <c r="F119" s="140">
        <f>+'Niv1Pub  '!F119+'Niv1Privé '!F119</f>
        <v>1213</v>
      </c>
      <c r="G119" s="140">
        <f>+'Niv1Pub  '!G119+'Niv1Privé '!G119</f>
        <v>562</v>
      </c>
      <c r="H119" s="140">
        <f>+'Niv1Pub  '!H119+'Niv1Privé '!H119</f>
        <v>565</v>
      </c>
      <c r="I119" s="140">
        <f>+'Niv1Pub  '!I119+'Niv1Privé '!I119</f>
        <v>265</v>
      </c>
      <c r="J119" s="140">
        <f>+'Niv1Pub  '!J119+'Niv1Privé '!J119</f>
        <v>434</v>
      </c>
      <c r="K119" s="140">
        <f>+'Niv1Pub  '!K119+'Niv1Privé '!K119</f>
        <v>204</v>
      </c>
      <c r="L119" s="139">
        <f t="shared" si="28"/>
        <v>6603</v>
      </c>
      <c r="M119" s="139">
        <f t="shared" si="28"/>
        <v>3168</v>
      </c>
      <c r="N119" s="82" t="s">
        <v>73</v>
      </c>
      <c r="O119" s="140">
        <f>+'Niv1Pub  '!O119+'Niv1Privé '!O119</f>
        <v>21</v>
      </c>
      <c r="P119" s="140">
        <f>+'Niv1Pub  '!P119+'Niv1Privé '!P119</f>
        <v>11</v>
      </c>
      <c r="Q119" s="140">
        <f>+'Niv1Pub  '!Q119+'Niv1Privé '!Q119</f>
        <v>820</v>
      </c>
      <c r="R119" s="140">
        <f>+'Niv1Pub  '!R119+'Niv1Privé '!R119</f>
        <v>406</v>
      </c>
      <c r="S119" s="140">
        <f>+'Niv1Pub  '!S119+'Niv1Privé '!S119</f>
        <v>376</v>
      </c>
      <c r="T119" s="140">
        <f>+'Niv1Pub  '!T119+'Niv1Privé '!T119</f>
        <v>152</v>
      </c>
      <c r="U119" s="140">
        <f>+'Niv1Pub  '!U119+'Niv1Privé '!U119</f>
        <v>21</v>
      </c>
      <c r="V119" s="140">
        <f>+'Niv1Pub  '!V119+'Niv1Privé '!V119</f>
        <v>11</v>
      </c>
      <c r="W119" s="140">
        <f>+'Niv1Pub  '!W119+'Niv1Privé '!W119</f>
        <v>83</v>
      </c>
      <c r="X119" s="140">
        <f>+'Niv1Pub  '!X119+'Niv1Privé '!X119</f>
        <v>36</v>
      </c>
      <c r="Y119" s="139">
        <f t="shared" si="26"/>
        <v>1321</v>
      </c>
      <c r="Z119" s="139">
        <f t="shared" si="26"/>
        <v>616</v>
      </c>
      <c r="AA119" s="82" t="s">
        <v>73</v>
      </c>
      <c r="AB119" s="82"/>
      <c r="AC119" s="82"/>
      <c r="AD119" s="82"/>
      <c r="AE119" s="82"/>
      <c r="AF119" s="82"/>
      <c r="AG119" s="82"/>
      <c r="AH119" s="140">
        <f>+'Niv1Pub  '!AJ119+'Niv1Privé '!AJ119</f>
        <v>130</v>
      </c>
      <c r="AI119" s="140">
        <f>+'Niv1Pub  '!AH119+'Niv1Privé '!AH119</f>
        <v>113</v>
      </c>
      <c r="AJ119" s="140">
        <f>+'Niv1Pub  '!AI119+'Niv1Privé '!AI119</f>
        <v>17</v>
      </c>
      <c r="AK119" s="140">
        <f>+'Niv1Pub  '!AK119+'Niv1Privé '!AK119</f>
        <v>77</v>
      </c>
      <c r="AL119" s="140">
        <f>+'Niv1Pub  '!AL119+'Niv1Privé '!AL119</f>
        <v>23</v>
      </c>
      <c r="AM119" s="140">
        <f>+'Niv1Pub  '!AM119+'Niv1Privé '!AM119</f>
        <v>0</v>
      </c>
      <c r="AN119" s="140">
        <f>+'Niv1Pub  '!AN119+'Niv1Privé '!AN119</f>
        <v>0</v>
      </c>
      <c r="AO119" s="140">
        <f>+'Niv1Pub  '!AO119+'Niv1Privé '!AO119</f>
        <v>130</v>
      </c>
      <c r="AP119" s="140">
        <f>+'Niv1Pub  '!AP119+'Niv1Privé '!AP119</f>
        <v>4</v>
      </c>
      <c r="AQ119" s="140">
        <f>+'Niv1Pub  '!AQ119+'Niv1Privé '!AQ119</f>
        <v>78</v>
      </c>
      <c r="AR119" s="140">
        <f>+'Niv1Pub  '!AR119+'Niv1Privé '!AR119</f>
        <v>62</v>
      </c>
      <c r="AS119" s="140">
        <f>+'Niv1Pub  '!AS119+'Niv1Privé '!AS119</f>
        <v>16</v>
      </c>
    </row>
    <row r="120" spans="1:45" ht="15" customHeight="1">
      <c r="A120" s="104" t="s">
        <v>74</v>
      </c>
      <c r="B120" s="141">
        <f>+'Niv1Pub  '!B120+'Niv1Privé '!B120</f>
        <v>6195</v>
      </c>
      <c r="C120" s="141">
        <f>+'Niv1Pub  '!C120+'Niv1Privé '!C120</f>
        <v>3002</v>
      </c>
      <c r="D120" s="141">
        <f>+'Niv1Pub  '!D120+'Niv1Privé '!D120</f>
        <v>7285</v>
      </c>
      <c r="E120" s="141">
        <f>+'Niv1Pub  '!E120+'Niv1Privé '!E120</f>
        <v>3633</v>
      </c>
      <c r="F120" s="141">
        <f>+'Niv1Pub  '!F120+'Niv1Privé '!F120</f>
        <v>3509</v>
      </c>
      <c r="G120" s="141">
        <f>+'Niv1Pub  '!G120+'Niv1Privé '!G120</f>
        <v>1731</v>
      </c>
      <c r="H120" s="141">
        <f>+'Niv1Pub  '!H120+'Niv1Privé '!H120</f>
        <v>1818</v>
      </c>
      <c r="I120" s="141">
        <f>+'Niv1Pub  '!I120+'Niv1Privé '!I120</f>
        <v>930</v>
      </c>
      <c r="J120" s="141">
        <f>+'Niv1Pub  '!J120+'Niv1Privé '!J120</f>
        <v>1367</v>
      </c>
      <c r="K120" s="141">
        <f>+'Niv1Pub  '!K120+'Niv1Privé '!K120</f>
        <v>661</v>
      </c>
      <c r="L120" s="158">
        <f>++B120+D120+F120+H120+J120</f>
        <v>20174</v>
      </c>
      <c r="M120" s="158">
        <f>++C120+E120+G120+I120+K120</f>
        <v>9957</v>
      </c>
      <c r="N120" s="104" t="s">
        <v>74</v>
      </c>
      <c r="O120" s="140">
        <f>+'Niv1Pub  '!O120+'Niv1Privé '!O120</f>
        <v>254</v>
      </c>
      <c r="P120" s="140">
        <f>+'Niv1Pub  '!P120+'Niv1Privé '!P120</f>
        <v>121</v>
      </c>
      <c r="Q120" s="140">
        <f>+'Niv1Pub  '!Q120+'Niv1Privé '!Q120</f>
        <v>1130</v>
      </c>
      <c r="R120" s="140">
        <f>+'Niv1Pub  '!R120+'Niv1Privé '!R120</f>
        <v>550</v>
      </c>
      <c r="S120" s="140">
        <f>+'Niv1Pub  '!S120+'Niv1Privé '!S120</f>
        <v>874</v>
      </c>
      <c r="T120" s="140">
        <f>+'Niv1Pub  '!T120+'Niv1Privé '!T120</f>
        <v>427</v>
      </c>
      <c r="U120" s="140">
        <f>+'Niv1Pub  '!U120+'Niv1Privé '!U120</f>
        <v>185</v>
      </c>
      <c r="V120" s="140">
        <f>+'Niv1Pub  '!V120+'Niv1Privé '!V120</f>
        <v>88</v>
      </c>
      <c r="W120" s="140">
        <f>+'Niv1Pub  '!W120+'Niv1Privé '!W120</f>
        <v>366</v>
      </c>
      <c r="X120" s="140">
        <f>+'Niv1Pub  '!X120+'Niv1Privé '!X120</f>
        <v>179</v>
      </c>
      <c r="Y120" s="139">
        <f>O120+Q120+S120+U120+W120</f>
        <v>2809</v>
      </c>
      <c r="Z120" s="139">
        <f>P120+R120+T120+V120+X120</f>
        <v>1365</v>
      </c>
      <c r="AA120" s="104" t="s">
        <v>74</v>
      </c>
      <c r="AB120" s="104"/>
      <c r="AC120" s="104"/>
      <c r="AD120" s="104"/>
      <c r="AE120" s="104"/>
      <c r="AF120" s="104"/>
      <c r="AG120" s="104"/>
      <c r="AH120" s="141">
        <f>+'Niv1Pub  '!AJ120+'Niv1Privé '!AJ120</f>
        <v>301</v>
      </c>
      <c r="AI120" s="141">
        <f>+'Niv1Pub  '!AH120+'Niv1Privé '!AH120</f>
        <v>269</v>
      </c>
      <c r="AJ120" s="141">
        <f>+'Niv1Pub  '!AI120+'Niv1Privé '!AI120</f>
        <v>32</v>
      </c>
      <c r="AK120" s="141">
        <f>+'Niv1Pub  '!AK120+'Niv1Privé '!AK120</f>
        <v>177</v>
      </c>
      <c r="AL120" s="141">
        <f>+'Niv1Pub  '!AL120+'Niv1Privé '!AL120</f>
        <v>196</v>
      </c>
      <c r="AM120" s="141">
        <f>+'Niv1Pub  '!AM120+'Niv1Privé '!AM120</f>
        <v>5</v>
      </c>
      <c r="AN120" s="141">
        <f>+'Niv1Pub  '!AN120+'Niv1Privé '!AN120</f>
        <v>5</v>
      </c>
      <c r="AO120" s="141">
        <f>+'Niv1Pub  '!AO120+'Niv1Privé '!AO120</f>
        <v>383</v>
      </c>
      <c r="AP120" s="141">
        <f>+'Niv1Pub  '!AP120+'Niv1Privé '!AP120</f>
        <v>6</v>
      </c>
      <c r="AQ120" s="141">
        <f>+'Niv1Pub  '!AQ120+'Niv1Privé '!AQ120</f>
        <v>144</v>
      </c>
      <c r="AR120" s="141">
        <f>+'Niv1Pub  '!AR120+'Niv1Privé '!AR120</f>
        <v>134</v>
      </c>
      <c r="AS120" s="141">
        <f>+'Niv1Pub  '!AS120+'Niv1Privé '!AS120</f>
        <v>10</v>
      </c>
    </row>
    <row r="121" spans="2:42" ht="13.5" customHeight="1"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287"/>
      <c r="AB121" s="113"/>
      <c r="AC121" s="113"/>
      <c r="AD121" s="113"/>
      <c r="AE121" s="113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</row>
    <row r="122" spans="1:42" ht="12.75">
      <c r="A122" s="97" t="s">
        <v>184</v>
      </c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97" t="s">
        <v>190</v>
      </c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97" t="s">
        <v>192</v>
      </c>
      <c r="AB122" s="97"/>
      <c r="AC122" s="97"/>
      <c r="AD122" s="97"/>
      <c r="AE122" s="97"/>
      <c r="AF122" s="97"/>
      <c r="AG122" s="97"/>
      <c r="AH122" s="122"/>
      <c r="AI122" s="97"/>
      <c r="AJ122" s="122"/>
      <c r="AK122" s="97"/>
      <c r="AL122" s="97"/>
      <c r="AM122" s="97"/>
      <c r="AN122" s="122"/>
      <c r="AO122" s="122"/>
      <c r="AP122" s="97"/>
    </row>
    <row r="123" spans="1:42" ht="12.75">
      <c r="A123" s="97" t="s">
        <v>415</v>
      </c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97" t="s">
        <v>415</v>
      </c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97" t="s">
        <v>426</v>
      </c>
      <c r="AB123" s="97"/>
      <c r="AC123" s="97"/>
      <c r="AD123" s="97"/>
      <c r="AE123" s="97"/>
      <c r="AF123" s="97"/>
      <c r="AG123" s="97"/>
      <c r="AH123" s="122"/>
      <c r="AI123" s="97"/>
      <c r="AJ123" s="122"/>
      <c r="AK123" s="97"/>
      <c r="AL123" s="97"/>
      <c r="AM123" s="97"/>
      <c r="AN123" s="122"/>
      <c r="AO123" s="122"/>
      <c r="AP123" s="97"/>
    </row>
    <row r="124" spans="1:42" ht="12.75">
      <c r="A124" s="97" t="s">
        <v>401</v>
      </c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97" t="s">
        <v>401</v>
      </c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97" t="s">
        <v>401</v>
      </c>
      <c r="AB124" s="97"/>
      <c r="AC124" s="97"/>
      <c r="AD124" s="97"/>
      <c r="AE124" s="97"/>
      <c r="AF124" s="97"/>
      <c r="AG124" s="97"/>
      <c r="AH124" s="122"/>
      <c r="AI124" s="97"/>
      <c r="AJ124" s="122"/>
      <c r="AK124" s="97"/>
      <c r="AL124" s="97"/>
      <c r="AM124" s="97"/>
      <c r="AN124" s="122"/>
      <c r="AO124" s="122"/>
      <c r="AP124" s="97"/>
    </row>
    <row r="125" spans="2:42" ht="12.75"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B125" s="113"/>
      <c r="AC125" s="113"/>
      <c r="AD125" s="113"/>
      <c r="AE125" s="113"/>
      <c r="AF125" s="113"/>
      <c r="AG125" s="113"/>
      <c r="AH125" s="113"/>
      <c r="AI125" s="113"/>
      <c r="AJ125" s="113"/>
      <c r="AK125" s="113"/>
      <c r="AL125" s="113"/>
      <c r="AM125" s="113"/>
      <c r="AN125" s="113"/>
      <c r="AO125" s="113"/>
      <c r="AP125" s="113"/>
    </row>
    <row r="126" spans="1:44" ht="12.75">
      <c r="A126" s="100" t="s">
        <v>539</v>
      </c>
      <c r="B126" s="137"/>
      <c r="C126" s="137"/>
      <c r="D126" s="137"/>
      <c r="E126" s="137"/>
      <c r="F126" s="137"/>
      <c r="G126" s="137"/>
      <c r="H126" s="137"/>
      <c r="I126" s="137"/>
      <c r="J126" s="137" t="s">
        <v>186</v>
      </c>
      <c r="K126" s="137"/>
      <c r="L126" s="137"/>
      <c r="M126" s="137"/>
      <c r="N126" s="100" t="s">
        <v>539</v>
      </c>
      <c r="O126" s="137"/>
      <c r="P126" s="137"/>
      <c r="Q126" s="137"/>
      <c r="R126" s="137"/>
      <c r="S126" s="137"/>
      <c r="T126" s="137"/>
      <c r="U126" s="137"/>
      <c r="V126" s="137"/>
      <c r="W126" s="137" t="s">
        <v>186</v>
      </c>
      <c r="X126" s="137"/>
      <c r="Y126" s="137"/>
      <c r="Z126" s="137"/>
      <c r="AA126" s="100" t="s">
        <v>539</v>
      </c>
      <c r="AB126" s="113"/>
      <c r="AC126" s="113"/>
      <c r="AD126" s="113"/>
      <c r="AE126" s="113"/>
      <c r="AF126" s="113"/>
      <c r="AG126" s="113"/>
      <c r="AH126" s="113"/>
      <c r="AI126" s="113"/>
      <c r="AJ126" s="113"/>
      <c r="AK126" s="113"/>
      <c r="AL126" s="113"/>
      <c r="AM126" s="113"/>
      <c r="AO126" s="113"/>
      <c r="AP126" s="113"/>
      <c r="AR126" s="113" t="s">
        <v>186</v>
      </c>
    </row>
    <row r="127" spans="2:42" ht="12.75"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B127" s="113"/>
      <c r="AC127" s="113"/>
      <c r="AD127" s="113"/>
      <c r="AE127" s="113"/>
      <c r="AF127" s="113"/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3"/>
    </row>
    <row r="128" spans="1:45" ht="17.25" customHeight="1">
      <c r="A128" s="101"/>
      <c r="B128" s="30" t="s">
        <v>260</v>
      </c>
      <c r="C128" s="84"/>
      <c r="D128" s="30" t="s">
        <v>261</v>
      </c>
      <c r="E128" s="84"/>
      <c r="F128" s="30" t="s">
        <v>262</v>
      </c>
      <c r="G128" s="84"/>
      <c r="H128" s="30" t="s">
        <v>263</v>
      </c>
      <c r="I128" s="84"/>
      <c r="J128" s="30" t="s">
        <v>264</v>
      </c>
      <c r="K128" s="84"/>
      <c r="L128" s="30" t="s">
        <v>127</v>
      </c>
      <c r="M128" s="84"/>
      <c r="N128" s="101"/>
      <c r="O128" s="30" t="s">
        <v>260</v>
      </c>
      <c r="P128" s="84"/>
      <c r="Q128" s="30" t="s">
        <v>261</v>
      </c>
      <c r="R128" s="84"/>
      <c r="S128" s="30" t="s">
        <v>262</v>
      </c>
      <c r="T128" s="84"/>
      <c r="U128" s="30" t="s">
        <v>263</v>
      </c>
      <c r="V128" s="84"/>
      <c r="W128" s="30" t="s">
        <v>264</v>
      </c>
      <c r="X128" s="84"/>
      <c r="Y128" s="30" t="s">
        <v>127</v>
      </c>
      <c r="Z128" s="84"/>
      <c r="AA128" s="296"/>
      <c r="AB128" s="531" t="s">
        <v>132</v>
      </c>
      <c r="AC128" s="531"/>
      <c r="AD128" s="531"/>
      <c r="AE128" s="531"/>
      <c r="AF128" s="531"/>
      <c r="AG128" s="532"/>
      <c r="AH128" s="256" t="s">
        <v>5</v>
      </c>
      <c r="AI128" s="294"/>
      <c r="AJ128" s="103"/>
      <c r="AK128" s="256" t="s">
        <v>534</v>
      </c>
      <c r="AL128" s="297"/>
      <c r="AM128" s="103"/>
      <c r="AN128" s="206"/>
      <c r="AO128" s="102"/>
      <c r="AP128" s="298" t="s">
        <v>385</v>
      </c>
      <c r="AQ128" s="256" t="s">
        <v>386</v>
      </c>
      <c r="AR128" s="294"/>
      <c r="AS128" s="299"/>
    </row>
    <row r="129" spans="1:45" ht="30" customHeight="1">
      <c r="A129" s="104" t="s">
        <v>416</v>
      </c>
      <c r="B129" s="31" t="s">
        <v>532</v>
      </c>
      <c r="C129" s="31" t="s">
        <v>265</v>
      </c>
      <c r="D129" s="31" t="s">
        <v>532</v>
      </c>
      <c r="E129" s="31" t="s">
        <v>265</v>
      </c>
      <c r="F129" s="31" t="s">
        <v>532</v>
      </c>
      <c r="G129" s="31" t="s">
        <v>265</v>
      </c>
      <c r="H129" s="31" t="s">
        <v>532</v>
      </c>
      <c r="I129" s="31" t="s">
        <v>265</v>
      </c>
      <c r="J129" s="31" t="s">
        <v>532</v>
      </c>
      <c r="K129" s="31" t="s">
        <v>265</v>
      </c>
      <c r="L129" s="31" t="s">
        <v>532</v>
      </c>
      <c r="M129" s="31" t="s">
        <v>265</v>
      </c>
      <c r="N129" s="104" t="s">
        <v>416</v>
      </c>
      <c r="O129" s="31" t="s">
        <v>532</v>
      </c>
      <c r="P129" s="31" t="s">
        <v>265</v>
      </c>
      <c r="Q129" s="31" t="s">
        <v>532</v>
      </c>
      <c r="R129" s="31" t="s">
        <v>265</v>
      </c>
      <c r="S129" s="31" t="s">
        <v>532</v>
      </c>
      <c r="T129" s="31" t="s">
        <v>265</v>
      </c>
      <c r="U129" s="31" t="s">
        <v>532</v>
      </c>
      <c r="V129" s="31" t="s">
        <v>265</v>
      </c>
      <c r="W129" s="31" t="s">
        <v>532</v>
      </c>
      <c r="X129" s="31" t="s">
        <v>265</v>
      </c>
      <c r="Y129" s="31" t="s">
        <v>532</v>
      </c>
      <c r="Z129" s="31" t="s">
        <v>265</v>
      </c>
      <c r="AA129" s="300" t="s">
        <v>416</v>
      </c>
      <c r="AB129" s="207" t="s">
        <v>387</v>
      </c>
      <c r="AC129" s="207" t="s">
        <v>388</v>
      </c>
      <c r="AD129" s="207" t="s">
        <v>389</v>
      </c>
      <c r="AE129" s="207" t="s">
        <v>390</v>
      </c>
      <c r="AF129" s="207" t="s">
        <v>391</v>
      </c>
      <c r="AG129" s="265" t="s">
        <v>259</v>
      </c>
      <c r="AH129" s="265" t="s">
        <v>392</v>
      </c>
      <c r="AI129" s="301" t="s">
        <v>393</v>
      </c>
      <c r="AJ129" s="301" t="s">
        <v>394</v>
      </c>
      <c r="AK129" s="302" t="s">
        <v>533</v>
      </c>
      <c r="AL129" s="212" t="s">
        <v>395</v>
      </c>
      <c r="AM129" s="212" t="s">
        <v>276</v>
      </c>
      <c r="AN129" s="212" t="s">
        <v>396</v>
      </c>
      <c r="AO129" s="303" t="s">
        <v>397</v>
      </c>
      <c r="AP129" s="304" t="s">
        <v>128</v>
      </c>
      <c r="AQ129" s="305" t="s">
        <v>143</v>
      </c>
      <c r="AR129" s="257" t="s">
        <v>138</v>
      </c>
      <c r="AS129" s="305" t="s">
        <v>144</v>
      </c>
    </row>
    <row r="130" spans="1:45" ht="12.75">
      <c r="A130" s="82"/>
      <c r="B130" s="138"/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82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  <c r="Z130" s="138"/>
      <c r="AA130" s="101"/>
      <c r="AB130" s="197"/>
      <c r="AC130" s="197"/>
      <c r="AD130" s="197"/>
      <c r="AE130" s="197"/>
      <c r="AF130" s="101"/>
      <c r="AG130" s="95"/>
      <c r="AH130" s="210"/>
      <c r="AI130" s="210"/>
      <c r="AJ130" s="95"/>
      <c r="AK130" s="95"/>
      <c r="AL130" s="95"/>
      <c r="AM130" s="95"/>
      <c r="AN130" s="197"/>
      <c r="AO130" s="95"/>
      <c r="AP130" s="309"/>
      <c r="AQ130" s="255"/>
      <c r="AR130" s="255"/>
      <c r="AS130" s="255"/>
    </row>
    <row r="131" spans="1:45" ht="13.5" customHeight="1">
      <c r="A131" s="81" t="s">
        <v>267</v>
      </c>
      <c r="B131" s="139">
        <f>SUM(B133:B150)</f>
        <v>185998</v>
      </c>
      <c r="C131" s="139">
        <f aca="true" t="shared" si="29" ref="C131:M131">SUM(C133:C150)</f>
        <v>90861</v>
      </c>
      <c r="D131" s="139">
        <f t="shared" si="29"/>
        <v>226062</v>
      </c>
      <c r="E131" s="139">
        <f t="shared" si="29"/>
        <v>108843</v>
      </c>
      <c r="F131" s="139">
        <f t="shared" si="29"/>
        <v>117028</v>
      </c>
      <c r="G131" s="139">
        <f t="shared" si="29"/>
        <v>57686</v>
      </c>
      <c r="H131" s="139">
        <f t="shared" si="29"/>
        <v>59881</v>
      </c>
      <c r="I131" s="139">
        <f t="shared" si="29"/>
        <v>29962</v>
      </c>
      <c r="J131" s="139">
        <f t="shared" si="29"/>
        <v>62698</v>
      </c>
      <c r="K131" s="139">
        <f t="shared" si="29"/>
        <v>31987</v>
      </c>
      <c r="L131" s="139">
        <f t="shared" si="29"/>
        <v>651667</v>
      </c>
      <c r="M131" s="139">
        <f t="shared" si="29"/>
        <v>319339</v>
      </c>
      <c r="N131" s="81" t="s">
        <v>267</v>
      </c>
      <c r="O131" s="139">
        <f>SUM(O133:O150)</f>
        <v>18510</v>
      </c>
      <c r="P131" s="139">
        <f aca="true" t="shared" si="30" ref="P131:Z131">SUM(P133:P150)</f>
        <v>8782</v>
      </c>
      <c r="Q131" s="139">
        <f t="shared" si="30"/>
        <v>41931</v>
      </c>
      <c r="R131" s="139">
        <f t="shared" si="30"/>
        <v>19114</v>
      </c>
      <c r="S131" s="139">
        <f t="shared" si="30"/>
        <v>34662</v>
      </c>
      <c r="T131" s="139">
        <f t="shared" si="30"/>
        <v>16710</v>
      </c>
      <c r="U131" s="139">
        <f t="shared" si="30"/>
        <v>4111</v>
      </c>
      <c r="V131" s="139">
        <f t="shared" si="30"/>
        <v>2048</v>
      </c>
      <c r="W131" s="139">
        <f t="shared" si="30"/>
        <v>15744</v>
      </c>
      <c r="X131" s="139">
        <f t="shared" si="30"/>
        <v>8173</v>
      </c>
      <c r="Y131" s="139">
        <f t="shared" si="30"/>
        <v>114958</v>
      </c>
      <c r="Z131" s="139">
        <f t="shared" si="30"/>
        <v>54827</v>
      </c>
      <c r="AA131" s="81" t="s">
        <v>267</v>
      </c>
      <c r="AB131" s="139">
        <f aca="true" t="shared" si="31" ref="AB131:AG131">SUM(AB135:AB150)</f>
        <v>0</v>
      </c>
      <c r="AC131" s="139">
        <f t="shared" si="31"/>
        <v>0</v>
      </c>
      <c r="AD131" s="139">
        <f t="shared" si="31"/>
        <v>0</v>
      </c>
      <c r="AE131" s="139">
        <f t="shared" si="31"/>
        <v>0</v>
      </c>
      <c r="AF131" s="139">
        <f t="shared" si="31"/>
        <v>0</v>
      </c>
      <c r="AG131" s="139">
        <f t="shared" si="31"/>
        <v>0</v>
      </c>
      <c r="AH131" s="139">
        <f aca="true" t="shared" si="32" ref="AH131:AS131">SUM(AH133:AH150)</f>
        <v>10251</v>
      </c>
      <c r="AI131" s="139">
        <f t="shared" si="32"/>
        <v>8954</v>
      </c>
      <c r="AJ131" s="139">
        <f t="shared" si="32"/>
        <v>1297</v>
      </c>
      <c r="AK131" s="139">
        <f t="shared" si="32"/>
        <v>5527</v>
      </c>
      <c r="AL131" s="139">
        <f t="shared" si="32"/>
        <v>3310</v>
      </c>
      <c r="AM131" s="139">
        <f t="shared" si="32"/>
        <v>104</v>
      </c>
      <c r="AN131" s="139">
        <f t="shared" si="32"/>
        <v>72</v>
      </c>
      <c r="AO131" s="139">
        <f t="shared" si="32"/>
        <v>10278</v>
      </c>
      <c r="AP131" s="139">
        <f t="shared" si="32"/>
        <v>451</v>
      </c>
      <c r="AQ131" s="139">
        <f t="shared" si="32"/>
        <v>3538</v>
      </c>
      <c r="AR131" s="139">
        <f t="shared" si="32"/>
        <v>3344</v>
      </c>
      <c r="AS131" s="139">
        <f t="shared" si="32"/>
        <v>194</v>
      </c>
    </row>
    <row r="132" spans="1:45" ht="9.75" customHeight="1">
      <c r="A132" s="82"/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82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39"/>
      <c r="Z132" s="139"/>
      <c r="AA132" s="82"/>
      <c r="AB132" s="82"/>
      <c r="AC132" s="82"/>
      <c r="AD132" s="82"/>
      <c r="AE132" s="82"/>
      <c r="AF132" s="81"/>
      <c r="AG132" s="82"/>
      <c r="AH132" s="82"/>
      <c r="AI132" s="82"/>
      <c r="AJ132" s="82"/>
      <c r="AK132" s="82"/>
      <c r="AL132" s="82"/>
      <c r="AM132" s="82"/>
      <c r="AN132" s="82"/>
      <c r="AO132" s="82"/>
      <c r="AP132" s="114"/>
      <c r="AQ132" s="107"/>
      <c r="AR132" s="107"/>
      <c r="AS132" s="107"/>
    </row>
    <row r="133" spans="1:45" ht="14.25" customHeight="1">
      <c r="A133" s="82" t="s">
        <v>29</v>
      </c>
      <c r="B133" s="140">
        <f>+'Niv1Pub  '!B135+'Niv1Privé '!B132</f>
        <v>15925</v>
      </c>
      <c r="C133" s="140">
        <f>+'Niv1Pub  '!C135+'Niv1Privé '!C132</f>
        <v>7627</v>
      </c>
      <c r="D133" s="140">
        <f>+'Niv1Pub  '!D135+'Niv1Privé '!D132</f>
        <v>12900</v>
      </c>
      <c r="E133" s="140">
        <f>+'Niv1Pub  '!E135+'Niv1Privé '!E132</f>
        <v>6188</v>
      </c>
      <c r="F133" s="140">
        <f>+'Niv1Pub  '!F135+'Niv1Privé '!F132</f>
        <v>10655</v>
      </c>
      <c r="G133" s="140">
        <f>+'Niv1Pub  '!G135+'Niv1Privé '!G132</f>
        <v>5348</v>
      </c>
      <c r="H133" s="140">
        <f>+'Niv1Pub  '!H135+'Niv1Privé '!H132</f>
        <v>7299</v>
      </c>
      <c r="I133" s="140">
        <f>+'Niv1Pub  '!I135+'Niv1Privé '!I132</f>
        <v>3800</v>
      </c>
      <c r="J133" s="140">
        <f>+'Niv1Pub  '!J135+'Niv1Privé '!J132</f>
        <v>6159</v>
      </c>
      <c r="K133" s="140">
        <f>+'Niv1Pub  '!K135+'Niv1Privé '!K132</f>
        <v>3329</v>
      </c>
      <c r="L133" s="139">
        <f aca="true" t="shared" si="33" ref="L133:M135">++B133+D133+F133+H133+J133</f>
        <v>52938</v>
      </c>
      <c r="M133" s="139">
        <f t="shared" si="33"/>
        <v>26292</v>
      </c>
      <c r="N133" s="82" t="s">
        <v>29</v>
      </c>
      <c r="O133" s="140">
        <f>+'Niv1Pub  '!O135+'Niv1Privé '!O132</f>
        <v>6088</v>
      </c>
      <c r="P133" s="140">
        <f>+'Niv1Pub  '!P135+'Niv1Privé '!P132</f>
        <v>2801</v>
      </c>
      <c r="Q133" s="140">
        <f>+'Niv1Pub  '!Q135+'Niv1Privé '!Q132</f>
        <v>2905</v>
      </c>
      <c r="R133" s="140">
        <f>+'Niv1Pub  '!R135+'Niv1Privé '!R132</f>
        <v>1260</v>
      </c>
      <c r="S133" s="140">
        <f>+'Niv1Pub  '!S135+'Niv1Privé '!S132</f>
        <v>2773</v>
      </c>
      <c r="T133" s="140">
        <f>+'Niv1Pub  '!T135+'Niv1Privé '!T132</f>
        <v>1330</v>
      </c>
      <c r="U133" s="140">
        <f>+'Niv1Pub  '!U135+'Niv1Privé '!U132</f>
        <v>1716</v>
      </c>
      <c r="V133" s="140">
        <f>+'Niv1Pub  '!V135+'Niv1Privé '!V132</f>
        <v>877</v>
      </c>
      <c r="W133" s="140">
        <f>+'Niv1Pub  '!W135+'Niv1Privé '!W132</f>
        <v>1835</v>
      </c>
      <c r="X133" s="140">
        <f>+'Niv1Pub  '!X135+'Niv1Privé '!X132</f>
        <v>1015</v>
      </c>
      <c r="Y133" s="139">
        <f>O133+Q133+S133+U133+W133</f>
        <v>15317</v>
      </c>
      <c r="Z133" s="139">
        <f>P133+R133+T133+V133+X133</f>
        <v>7283</v>
      </c>
      <c r="AA133" s="82" t="s">
        <v>29</v>
      </c>
      <c r="AB133" s="82"/>
      <c r="AC133" s="82"/>
      <c r="AD133" s="82"/>
      <c r="AE133" s="82"/>
      <c r="AF133" s="82"/>
      <c r="AG133" s="82"/>
      <c r="AH133" s="140">
        <f>+'Niv1Pub  '!AJ135+'Niv1Privé '!AJ132</f>
        <v>1012</v>
      </c>
      <c r="AI133" s="140">
        <f>+'Niv1Pub  '!AH135+'Niv1Privé '!AH132</f>
        <v>877</v>
      </c>
      <c r="AJ133" s="140">
        <f>+'Niv1Pub  '!AI135+'Niv1Privé '!AI132</f>
        <v>135</v>
      </c>
      <c r="AK133" s="140">
        <f>+'Niv1Pub  '!AK135+'Niv1Privé '!AK132</f>
        <v>671</v>
      </c>
      <c r="AL133" s="140">
        <f>+'Niv1Pub  '!AL135+'Niv1Privé '!AL132</f>
        <v>263</v>
      </c>
      <c r="AM133" s="140">
        <f>+'Niv1Pub  '!AM135+'Niv1Privé '!AM132</f>
        <v>7</v>
      </c>
      <c r="AN133" s="140">
        <f>+'Niv1Pub  '!AN135+'Niv1Privé '!AN132</f>
        <v>7</v>
      </c>
      <c r="AO133" s="140">
        <f>+'Niv1Pub  '!AO135+'Niv1Privé '!AO132</f>
        <v>1147</v>
      </c>
      <c r="AP133" s="140">
        <f>+'Niv1Pub  '!AP135+'Niv1Privé '!AP132</f>
        <v>86</v>
      </c>
      <c r="AQ133" s="140">
        <f>+'Niv1Pub  '!AQ135+'Niv1Privé '!AQ132</f>
        <v>272</v>
      </c>
      <c r="AR133" s="140">
        <f>+'Niv1Pub  '!AR135+'Niv1Privé '!AR132</f>
        <v>258</v>
      </c>
      <c r="AS133" s="140">
        <f>+'Niv1Pub  '!AS135+'Niv1Privé '!AS132</f>
        <v>14</v>
      </c>
    </row>
    <row r="134" spans="1:45" ht="14.25" customHeight="1">
      <c r="A134" s="116" t="s">
        <v>30</v>
      </c>
      <c r="B134" s="140">
        <f>+'Niv1Pub  '!B136+'Niv1Privé '!B133</f>
        <v>13088</v>
      </c>
      <c r="C134" s="140">
        <f>+'Niv1Pub  '!C136+'Niv1Privé '!C133</f>
        <v>6361</v>
      </c>
      <c r="D134" s="140">
        <f>+'Niv1Pub  '!D136+'Niv1Privé '!D133</f>
        <v>12979</v>
      </c>
      <c r="E134" s="140">
        <f>+'Niv1Pub  '!E136+'Niv1Privé '!E133</f>
        <v>6210</v>
      </c>
      <c r="F134" s="140">
        <f>+'Niv1Pub  '!F136+'Niv1Privé '!F133</f>
        <v>9350</v>
      </c>
      <c r="G134" s="140">
        <f>+'Niv1Pub  '!G136+'Niv1Privé '!G133</f>
        <v>4557</v>
      </c>
      <c r="H134" s="140">
        <f>+'Niv1Pub  '!H136+'Niv1Privé '!H133</f>
        <v>6042</v>
      </c>
      <c r="I134" s="140">
        <f>+'Niv1Pub  '!I136+'Niv1Privé '!I133</f>
        <v>3071</v>
      </c>
      <c r="J134" s="140">
        <f>+'Niv1Pub  '!J136+'Niv1Privé '!J133</f>
        <v>6027</v>
      </c>
      <c r="K134" s="140">
        <f>+'Niv1Pub  '!K136+'Niv1Privé '!K133</f>
        <v>3095</v>
      </c>
      <c r="L134" s="139">
        <f t="shared" si="33"/>
        <v>47486</v>
      </c>
      <c r="M134" s="139">
        <f t="shared" si="33"/>
        <v>23294</v>
      </c>
      <c r="N134" s="116" t="s">
        <v>30</v>
      </c>
      <c r="O134" s="140">
        <f>+'Niv1Pub  '!O136+'Niv1Privé '!O133</f>
        <v>1267</v>
      </c>
      <c r="P134" s="140">
        <f>+'Niv1Pub  '!P136+'Niv1Privé '!P133</f>
        <v>559</v>
      </c>
      <c r="Q134" s="140">
        <f>+'Niv1Pub  '!Q136+'Niv1Privé '!Q133</f>
        <v>2295</v>
      </c>
      <c r="R134" s="140">
        <f>+'Niv1Pub  '!R136+'Niv1Privé '!R133</f>
        <v>1005</v>
      </c>
      <c r="S134" s="140">
        <f>+'Niv1Pub  '!S136+'Niv1Privé '!S133</f>
        <v>2261</v>
      </c>
      <c r="T134" s="140">
        <f>+'Niv1Pub  '!T136+'Niv1Privé '!T133</f>
        <v>1068</v>
      </c>
      <c r="U134" s="140">
        <f>+'Niv1Pub  '!U136+'Niv1Privé '!U133</f>
        <v>424</v>
      </c>
      <c r="V134" s="140">
        <f>+'Niv1Pub  '!V136+'Niv1Privé '!V133</f>
        <v>190</v>
      </c>
      <c r="W134" s="140">
        <f>+'Niv1Pub  '!W136+'Niv1Privé '!W133</f>
        <v>1406</v>
      </c>
      <c r="X134" s="140">
        <f>+'Niv1Pub  '!X136+'Niv1Privé '!X133</f>
        <v>730</v>
      </c>
      <c r="Y134" s="139">
        <f>O134+Q134+S134+U134+W134</f>
        <v>7653</v>
      </c>
      <c r="Z134" s="139">
        <f>P134+R134+T134+V134+X134</f>
        <v>3552</v>
      </c>
      <c r="AA134" s="116" t="s">
        <v>30</v>
      </c>
      <c r="AB134" s="82"/>
      <c r="AC134" s="82"/>
      <c r="AD134" s="82"/>
      <c r="AE134" s="82"/>
      <c r="AF134" s="82"/>
      <c r="AG134" s="82"/>
      <c r="AH134" s="140">
        <f>+'Niv1Pub  '!AJ136+'Niv1Privé '!AJ133</f>
        <v>907</v>
      </c>
      <c r="AI134" s="140">
        <f>+'Niv1Pub  '!AH136+'Niv1Privé '!AH133</f>
        <v>809</v>
      </c>
      <c r="AJ134" s="140">
        <f>+'Niv1Pub  '!AI136+'Niv1Privé '!AI133</f>
        <v>98</v>
      </c>
      <c r="AK134" s="140">
        <f>+'Niv1Pub  '!AK136+'Niv1Privé '!AK133</f>
        <v>488</v>
      </c>
      <c r="AL134" s="140">
        <f>+'Niv1Pub  '!AL136+'Niv1Privé '!AL133</f>
        <v>272</v>
      </c>
      <c r="AM134" s="140">
        <f>+'Niv1Pub  '!AM136+'Niv1Privé '!AM133</f>
        <v>2</v>
      </c>
      <c r="AN134" s="140">
        <f>+'Niv1Pub  '!AN136+'Niv1Privé '!AN133</f>
        <v>1</v>
      </c>
      <c r="AO134" s="140">
        <f>+'Niv1Pub  '!AO136+'Niv1Privé '!AO133</f>
        <v>952</v>
      </c>
      <c r="AP134" s="140">
        <f>+'Niv1Pub  '!AP136+'Niv1Privé '!AP133</f>
        <v>36</v>
      </c>
      <c r="AQ134" s="140">
        <f>+'Niv1Pub  '!AQ136+'Niv1Privé '!AQ133</f>
        <v>239</v>
      </c>
      <c r="AR134" s="140">
        <f>+'Niv1Pub  '!AR136+'Niv1Privé '!AR133</f>
        <v>234</v>
      </c>
      <c r="AS134" s="140">
        <f>+'Niv1Pub  '!AS136+'Niv1Privé '!AS133</f>
        <v>5</v>
      </c>
    </row>
    <row r="135" spans="1:45" ht="14.25" customHeight="1">
      <c r="A135" s="82" t="s">
        <v>15</v>
      </c>
      <c r="B135" s="140">
        <f>+'Niv1Pub  '!B137+'Niv1Privé '!B134</f>
        <v>6148</v>
      </c>
      <c r="C135" s="140">
        <f>+'Niv1Pub  '!C137+'Niv1Privé '!C134</f>
        <v>3022</v>
      </c>
      <c r="D135" s="140">
        <f>+'Niv1Pub  '!D137+'Niv1Privé '!D134</f>
        <v>4404</v>
      </c>
      <c r="E135" s="140">
        <f>+'Niv1Pub  '!E137+'Niv1Privé '!E134</f>
        <v>2072</v>
      </c>
      <c r="F135" s="140">
        <f>+'Niv1Pub  '!F137+'Niv1Privé '!F134</f>
        <v>2871</v>
      </c>
      <c r="G135" s="140">
        <f>+'Niv1Pub  '!G137+'Niv1Privé '!G134</f>
        <v>1336</v>
      </c>
      <c r="H135" s="140">
        <f>+'Niv1Pub  '!H137+'Niv1Privé '!H134</f>
        <v>1911</v>
      </c>
      <c r="I135" s="140">
        <f>+'Niv1Pub  '!I137+'Niv1Privé '!I134</f>
        <v>931</v>
      </c>
      <c r="J135" s="140">
        <f>+'Niv1Pub  '!J137+'Niv1Privé '!J134</f>
        <v>1229</v>
      </c>
      <c r="K135" s="140">
        <f>+'Niv1Pub  '!K137+'Niv1Privé '!K134</f>
        <v>595</v>
      </c>
      <c r="L135" s="139">
        <f t="shared" si="33"/>
        <v>16563</v>
      </c>
      <c r="M135" s="139">
        <f t="shared" si="33"/>
        <v>7956</v>
      </c>
      <c r="N135" s="82" t="s">
        <v>15</v>
      </c>
      <c r="O135" s="140">
        <f>+'Niv1Pub  '!O137+'Niv1Privé '!O134</f>
        <v>3034</v>
      </c>
      <c r="P135" s="140">
        <f>+'Niv1Pub  '!P137+'Niv1Privé '!P134</f>
        <v>1459</v>
      </c>
      <c r="Q135" s="140">
        <f>+'Niv1Pub  '!Q137+'Niv1Privé '!Q134</f>
        <v>1476</v>
      </c>
      <c r="R135" s="140">
        <f>+'Niv1Pub  '!R137+'Niv1Privé '!R134</f>
        <v>649</v>
      </c>
      <c r="S135" s="140">
        <f>+'Niv1Pub  '!S137+'Niv1Privé '!S134</f>
        <v>1032</v>
      </c>
      <c r="T135" s="140">
        <f>+'Niv1Pub  '!T137+'Niv1Privé '!T134</f>
        <v>462</v>
      </c>
      <c r="U135" s="140">
        <f>+'Niv1Pub  '!U137+'Niv1Privé '!U134</f>
        <v>507</v>
      </c>
      <c r="V135" s="140">
        <f>+'Niv1Pub  '!V137+'Niv1Privé '!V134</f>
        <v>241</v>
      </c>
      <c r="W135" s="140">
        <f>+'Niv1Pub  '!W137+'Niv1Privé '!W134</f>
        <v>235</v>
      </c>
      <c r="X135" s="140">
        <f>+'Niv1Pub  '!X137+'Niv1Privé '!X134</f>
        <v>112</v>
      </c>
      <c r="Y135" s="139">
        <f aca="true" t="shared" si="34" ref="Y135:Z149">O135+Q135+S135+U135+W135</f>
        <v>6284</v>
      </c>
      <c r="Z135" s="139">
        <f t="shared" si="34"/>
        <v>2923</v>
      </c>
      <c r="AA135" s="82" t="s">
        <v>15</v>
      </c>
      <c r="AB135" s="82"/>
      <c r="AC135" s="82"/>
      <c r="AD135" s="82"/>
      <c r="AE135" s="82"/>
      <c r="AF135" s="82"/>
      <c r="AG135" s="82"/>
      <c r="AH135" s="140">
        <f>+'Niv1Pub  '!AJ137+'Niv1Privé '!AJ134</f>
        <v>308</v>
      </c>
      <c r="AI135" s="140">
        <f>+'Niv1Pub  '!AH137+'Niv1Privé '!AH134</f>
        <v>271</v>
      </c>
      <c r="AJ135" s="140">
        <f>+'Niv1Pub  '!AI137+'Niv1Privé '!AI134</f>
        <v>37</v>
      </c>
      <c r="AK135" s="140">
        <f>+'Niv1Pub  '!AK137+'Niv1Privé '!AK134</f>
        <v>174</v>
      </c>
      <c r="AL135" s="140">
        <f>+'Niv1Pub  '!AL137+'Niv1Privé '!AL134</f>
        <v>95</v>
      </c>
      <c r="AM135" s="140">
        <f>+'Niv1Pub  '!AM137+'Niv1Privé '!AM134</f>
        <v>0</v>
      </c>
      <c r="AN135" s="140">
        <f>+'Niv1Pub  '!AN137+'Niv1Privé '!AN134</f>
        <v>0</v>
      </c>
      <c r="AO135" s="140">
        <f>+'Niv1Pub  '!AO137+'Niv1Privé '!AO134</f>
        <v>292</v>
      </c>
      <c r="AP135" s="140">
        <f>+'Niv1Pub  '!AP137+'Niv1Privé '!AP134</f>
        <v>7</v>
      </c>
      <c r="AQ135" s="140">
        <f>+'Niv1Pub  '!AQ137+'Niv1Privé '!AQ134</f>
        <v>122</v>
      </c>
      <c r="AR135" s="140">
        <f>+'Niv1Pub  '!AR137+'Niv1Privé '!AR134</f>
        <v>103</v>
      </c>
      <c r="AS135" s="140">
        <f>+'Niv1Pub  '!AS137+'Niv1Privé '!AS134</f>
        <v>19</v>
      </c>
    </row>
    <row r="136" spans="1:45" ht="14.25" customHeight="1">
      <c r="A136" s="82" t="s">
        <v>16</v>
      </c>
      <c r="B136" s="140">
        <f>+'Niv1Pub  '!B138+'Niv1Privé '!B135</f>
        <v>4954</v>
      </c>
      <c r="C136" s="140">
        <f>+'Niv1Pub  '!C138+'Niv1Privé '!C135</f>
        <v>2482</v>
      </c>
      <c r="D136" s="140">
        <f>+'Niv1Pub  '!D138+'Niv1Privé '!D135</f>
        <v>10535</v>
      </c>
      <c r="E136" s="140">
        <f>+'Niv1Pub  '!E138+'Niv1Privé '!E135</f>
        <v>5058</v>
      </c>
      <c r="F136" s="140">
        <f>+'Niv1Pub  '!F138+'Niv1Privé '!F135</f>
        <v>3174</v>
      </c>
      <c r="G136" s="140">
        <f>+'Niv1Pub  '!G138+'Niv1Privé '!G135</f>
        <v>1458</v>
      </c>
      <c r="H136" s="140">
        <f>+'Niv1Pub  '!H138+'Niv1Privé '!H135</f>
        <v>1312</v>
      </c>
      <c r="I136" s="140">
        <f>+'Niv1Pub  '!I138+'Niv1Privé '!I135</f>
        <v>626</v>
      </c>
      <c r="J136" s="140">
        <f>+'Niv1Pub  '!J138+'Niv1Privé '!J135</f>
        <v>1438</v>
      </c>
      <c r="K136" s="140">
        <f>+'Niv1Pub  '!K138+'Niv1Privé '!K135</f>
        <v>686</v>
      </c>
      <c r="L136" s="139">
        <f aca="true" t="shared" si="35" ref="L136:M149">++B136+D136+F136+H136+J136</f>
        <v>21413</v>
      </c>
      <c r="M136" s="139">
        <f t="shared" si="35"/>
        <v>10310</v>
      </c>
      <c r="N136" s="82" t="s">
        <v>16</v>
      </c>
      <c r="O136" s="140">
        <f>+'Niv1Pub  '!O138+'Niv1Privé '!O135</f>
        <v>28</v>
      </c>
      <c r="P136" s="140">
        <f>+'Niv1Pub  '!P138+'Niv1Privé '!P135</f>
        <v>15</v>
      </c>
      <c r="Q136" s="140">
        <f>+'Niv1Pub  '!Q138+'Niv1Privé '!Q135</f>
        <v>1431</v>
      </c>
      <c r="R136" s="140">
        <f>+'Niv1Pub  '!R138+'Niv1Privé '!R135</f>
        <v>694</v>
      </c>
      <c r="S136" s="140">
        <f>+'Niv1Pub  '!S138+'Niv1Privé '!S135</f>
        <v>869</v>
      </c>
      <c r="T136" s="140">
        <f>+'Niv1Pub  '!T138+'Niv1Privé '!T135</f>
        <v>383</v>
      </c>
      <c r="U136" s="140">
        <f>+'Niv1Pub  '!U138+'Niv1Privé '!U135</f>
        <v>13</v>
      </c>
      <c r="V136" s="140">
        <f>+'Niv1Pub  '!V138+'Niv1Privé '!V135</f>
        <v>4</v>
      </c>
      <c r="W136" s="140">
        <f>+'Niv1Pub  '!W138+'Niv1Privé '!W135</f>
        <v>333</v>
      </c>
      <c r="X136" s="140">
        <f>+'Niv1Pub  '!X138+'Niv1Privé '!X135</f>
        <v>152</v>
      </c>
      <c r="Y136" s="139">
        <f t="shared" si="34"/>
        <v>2674</v>
      </c>
      <c r="Z136" s="139">
        <f t="shared" si="34"/>
        <v>1248</v>
      </c>
      <c r="AA136" s="82" t="s">
        <v>16</v>
      </c>
      <c r="AB136" s="82"/>
      <c r="AC136" s="82"/>
      <c r="AD136" s="82"/>
      <c r="AE136" s="82"/>
      <c r="AF136" s="82"/>
      <c r="AG136" s="82"/>
      <c r="AH136" s="140">
        <f>+'Niv1Pub  '!AJ138+'Niv1Privé '!AJ135</f>
        <v>330</v>
      </c>
      <c r="AI136" s="140">
        <f>+'Niv1Pub  '!AH138+'Niv1Privé '!AH135</f>
        <v>295</v>
      </c>
      <c r="AJ136" s="140">
        <f>+'Niv1Pub  '!AI138+'Niv1Privé '!AI135</f>
        <v>35</v>
      </c>
      <c r="AK136" s="140">
        <f>+'Niv1Pub  '!AK138+'Niv1Privé '!AK135</f>
        <v>191</v>
      </c>
      <c r="AL136" s="140">
        <f>+'Niv1Pub  '!AL138+'Niv1Privé '!AL135</f>
        <v>117</v>
      </c>
      <c r="AM136" s="140">
        <f>+'Niv1Pub  '!AM138+'Niv1Privé '!AM135</f>
        <v>1</v>
      </c>
      <c r="AN136" s="140">
        <f>+'Niv1Pub  '!AN138+'Niv1Privé '!AN135</f>
        <v>2</v>
      </c>
      <c r="AO136" s="140">
        <f>+'Niv1Pub  '!AO138+'Niv1Privé '!AO135</f>
        <v>315</v>
      </c>
      <c r="AP136" s="140">
        <f>+'Niv1Pub  '!AP138+'Niv1Privé '!AP135</f>
        <v>3</v>
      </c>
      <c r="AQ136" s="140">
        <f>+'Niv1Pub  '!AQ138+'Niv1Privé '!AQ135</f>
        <v>149</v>
      </c>
      <c r="AR136" s="140">
        <f>+'Niv1Pub  '!AR138+'Niv1Privé '!AR135</f>
        <v>145</v>
      </c>
      <c r="AS136" s="140">
        <f>+'Niv1Pub  '!AS138+'Niv1Privé '!AS135</f>
        <v>4</v>
      </c>
    </row>
    <row r="137" spans="1:45" ht="14.25" customHeight="1">
      <c r="A137" s="82" t="s">
        <v>17</v>
      </c>
      <c r="B137" s="140">
        <f>+'Niv1Pub  '!B139+'Niv1Privé '!B136</f>
        <v>3422</v>
      </c>
      <c r="C137" s="140">
        <f>+'Niv1Pub  '!C139+'Niv1Privé '!C136</f>
        <v>1649</v>
      </c>
      <c r="D137" s="140">
        <f>+'Niv1Pub  '!D139+'Niv1Privé '!D136</f>
        <v>5933</v>
      </c>
      <c r="E137" s="140">
        <f>+'Niv1Pub  '!E139+'Niv1Privé '!E136</f>
        <v>2887</v>
      </c>
      <c r="F137" s="140">
        <f>+'Niv1Pub  '!F139+'Niv1Privé '!F136</f>
        <v>2031</v>
      </c>
      <c r="G137" s="140">
        <f>+'Niv1Pub  '!G139+'Niv1Privé '!G136</f>
        <v>1005</v>
      </c>
      <c r="H137" s="140">
        <f>+'Niv1Pub  '!H139+'Niv1Privé '!H136</f>
        <v>894</v>
      </c>
      <c r="I137" s="140">
        <f>+'Niv1Pub  '!I139+'Niv1Privé '!I136</f>
        <v>475</v>
      </c>
      <c r="J137" s="140">
        <f>+'Niv1Pub  '!J139+'Niv1Privé '!J136</f>
        <v>662</v>
      </c>
      <c r="K137" s="140">
        <f>+'Niv1Pub  '!K139+'Niv1Privé '!K136</f>
        <v>350</v>
      </c>
      <c r="L137" s="139">
        <f t="shared" si="35"/>
        <v>12942</v>
      </c>
      <c r="M137" s="139">
        <f t="shared" si="35"/>
        <v>6366</v>
      </c>
      <c r="N137" s="82" t="s">
        <v>17</v>
      </c>
      <c r="O137" s="140">
        <f>+'Niv1Pub  '!O139+'Niv1Privé '!O136</f>
        <v>32</v>
      </c>
      <c r="P137" s="140">
        <f>+'Niv1Pub  '!P139+'Niv1Privé '!P136</f>
        <v>9</v>
      </c>
      <c r="Q137" s="140">
        <f>+'Niv1Pub  '!Q139+'Niv1Privé '!Q136</f>
        <v>701</v>
      </c>
      <c r="R137" s="140">
        <f>+'Niv1Pub  '!R139+'Niv1Privé '!R136</f>
        <v>313</v>
      </c>
      <c r="S137" s="140">
        <f>+'Niv1Pub  '!S139+'Niv1Privé '!S136</f>
        <v>344</v>
      </c>
      <c r="T137" s="140">
        <f>+'Niv1Pub  '!T139+'Niv1Privé '!T136</f>
        <v>174</v>
      </c>
      <c r="U137" s="140">
        <f>+'Niv1Pub  '!U139+'Niv1Privé '!U136</f>
        <v>2</v>
      </c>
      <c r="V137" s="140">
        <f>+'Niv1Pub  '!V139+'Niv1Privé '!V136</f>
        <v>1</v>
      </c>
      <c r="W137" s="140">
        <f>+'Niv1Pub  '!W139+'Niv1Privé '!W136</f>
        <v>81</v>
      </c>
      <c r="X137" s="140">
        <f>+'Niv1Pub  '!X139+'Niv1Privé '!X136</f>
        <v>56</v>
      </c>
      <c r="Y137" s="139">
        <f t="shared" si="34"/>
        <v>1160</v>
      </c>
      <c r="Z137" s="139">
        <f t="shared" si="34"/>
        <v>553</v>
      </c>
      <c r="AA137" s="82" t="s">
        <v>17</v>
      </c>
      <c r="AB137" s="82"/>
      <c r="AC137" s="82"/>
      <c r="AD137" s="82"/>
      <c r="AE137" s="82"/>
      <c r="AF137" s="82"/>
      <c r="AG137" s="82"/>
      <c r="AH137" s="140">
        <f>+'Niv1Pub  '!AJ139+'Niv1Privé '!AJ136</f>
        <v>199</v>
      </c>
      <c r="AI137" s="140">
        <f>+'Niv1Pub  '!AH139+'Niv1Privé '!AH136</f>
        <v>186</v>
      </c>
      <c r="AJ137" s="140">
        <f>+'Niv1Pub  '!AI139+'Niv1Privé '!AI136</f>
        <v>13</v>
      </c>
      <c r="AK137" s="140">
        <f>+'Niv1Pub  '!AK139+'Niv1Privé '!AK136</f>
        <v>108</v>
      </c>
      <c r="AL137" s="140">
        <f>+'Niv1Pub  '!AL139+'Niv1Privé '!AL136</f>
        <v>51</v>
      </c>
      <c r="AM137" s="140">
        <f>+'Niv1Pub  '!AM139+'Niv1Privé '!AM136</f>
        <v>0</v>
      </c>
      <c r="AN137" s="140">
        <f>+'Niv1Pub  '!AN139+'Niv1Privé '!AN136</f>
        <v>0</v>
      </c>
      <c r="AO137" s="140">
        <f>+'Niv1Pub  '!AO139+'Niv1Privé '!AO136</f>
        <v>187</v>
      </c>
      <c r="AP137" s="140">
        <f>+'Niv1Pub  '!AP139+'Niv1Privé '!AP136</f>
        <v>10</v>
      </c>
      <c r="AQ137" s="140">
        <f>+'Niv1Pub  '!AQ139+'Niv1Privé '!AQ136</f>
        <v>92</v>
      </c>
      <c r="AR137" s="140">
        <f>+'Niv1Pub  '!AR139+'Niv1Privé '!AR136</f>
        <v>84</v>
      </c>
      <c r="AS137" s="140">
        <f>+'Niv1Pub  '!AS139+'Niv1Privé '!AS136</f>
        <v>8</v>
      </c>
    </row>
    <row r="138" spans="1:45" ht="14.25" customHeight="1">
      <c r="A138" s="82" t="s">
        <v>18</v>
      </c>
      <c r="B138" s="140">
        <f>+'Niv1Pub  '!B140+'Niv1Privé '!B137</f>
        <v>13766</v>
      </c>
      <c r="C138" s="140">
        <f>+'Niv1Pub  '!C140+'Niv1Privé '!C137</f>
        <v>6756</v>
      </c>
      <c r="D138" s="140">
        <f>+'Niv1Pub  '!D140+'Niv1Privé '!D137</f>
        <v>13978</v>
      </c>
      <c r="E138" s="140">
        <f>+'Niv1Pub  '!E140+'Niv1Privé '!E137</f>
        <v>6907</v>
      </c>
      <c r="F138" s="140">
        <f>+'Niv1Pub  '!F140+'Niv1Privé '!F137</f>
        <v>6507</v>
      </c>
      <c r="G138" s="140">
        <f>+'Niv1Pub  '!G140+'Niv1Privé '!G137</f>
        <v>3292</v>
      </c>
      <c r="H138" s="140">
        <f>+'Niv1Pub  '!H140+'Niv1Privé '!H137</f>
        <v>3071</v>
      </c>
      <c r="I138" s="140">
        <f>+'Niv1Pub  '!I140+'Niv1Privé '!I137</f>
        <v>1614</v>
      </c>
      <c r="J138" s="140">
        <f>+'Niv1Pub  '!J140+'Niv1Privé '!J137</f>
        <v>3211</v>
      </c>
      <c r="K138" s="140">
        <f>+'Niv1Pub  '!K140+'Niv1Privé '!K137</f>
        <v>1665</v>
      </c>
      <c r="L138" s="139">
        <f t="shared" si="35"/>
        <v>40533</v>
      </c>
      <c r="M138" s="139">
        <f t="shared" si="35"/>
        <v>20234</v>
      </c>
      <c r="N138" s="82" t="s">
        <v>18</v>
      </c>
      <c r="O138" s="140">
        <f>+'Niv1Pub  '!O140+'Niv1Privé '!O137</f>
        <v>1555</v>
      </c>
      <c r="P138" s="140">
        <f>+'Niv1Pub  '!P140+'Niv1Privé '!P137</f>
        <v>739</v>
      </c>
      <c r="Q138" s="140">
        <f>+'Niv1Pub  '!Q140+'Niv1Privé '!Q137</f>
        <v>2791</v>
      </c>
      <c r="R138" s="140">
        <f>+'Niv1Pub  '!R140+'Niv1Privé '!R137</f>
        <v>1366</v>
      </c>
      <c r="S138" s="140">
        <f>+'Niv1Pub  '!S140+'Niv1Privé '!S137</f>
        <v>1684</v>
      </c>
      <c r="T138" s="140">
        <f>+'Niv1Pub  '!T140+'Niv1Privé '!T137</f>
        <v>863</v>
      </c>
      <c r="U138" s="140">
        <f>+'Niv1Pub  '!U140+'Niv1Privé '!U137</f>
        <v>166</v>
      </c>
      <c r="V138" s="140">
        <f>+'Niv1Pub  '!V140+'Niv1Privé '!V137</f>
        <v>92</v>
      </c>
      <c r="W138" s="140">
        <f>+'Niv1Pub  '!W140+'Niv1Privé '!W137</f>
        <v>635</v>
      </c>
      <c r="X138" s="140">
        <f>+'Niv1Pub  '!X140+'Niv1Privé '!X137</f>
        <v>345</v>
      </c>
      <c r="Y138" s="139">
        <f t="shared" si="34"/>
        <v>6831</v>
      </c>
      <c r="Z138" s="139">
        <f t="shared" si="34"/>
        <v>3405</v>
      </c>
      <c r="AA138" s="82" t="s">
        <v>18</v>
      </c>
      <c r="AB138" s="82"/>
      <c r="AC138" s="82"/>
      <c r="AD138" s="82"/>
      <c r="AE138" s="82"/>
      <c r="AF138" s="82"/>
      <c r="AG138" s="82"/>
      <c r="AH138" s="140">
        <f>+'Niv1Pub  '!AJ140+'Niv1Privé '!AJ137</f>
        <v>641</v>
      </c>
      <c r="AI138" s="140">
        <f>+'Niv1Pub  '!AH140+'Niv1Privé '!AH137</f>
        <v>592</v>
      </c>
      <c r="AJ138" s="140">
        <f>+'Niv1Pub  '!AI140+'Niv1Privé '!AI137</f>
        <v>49</v>
      </c>
      <c r="AK138" s="140">
        <f>+'Niv1Pub  '!AK140+'Niv1Privé '!AK137</f>
        <v>243</v>
      </c>
      <c r="AL138" s="140">
        <f>+'Niv1Pub  '!AL140+'Niv1Privé '!AL137</f>
        <v>236</v>
      </c>
      <c r="AM138" s="140">
        <f>+'Niv1Pub  '!AM140+'Niv1Privé '!AM137</f>
        <v>0</v>
      </c>
      <c r="AN138" s="140">
        <f>+'Niv1Pub  '!AN140+'Niv1Privé '!AN137</f>
        <v>25</v>
      </c>
      <c r="AO138" s="140">
        <f>+'Niv1Pub  '!AO140+'Niv1Privé '!AO137</f>
        <v>578</v>
      </c>
      <c r="AP138" s="140">
        <f>+'Niv1Pub  '!AP140+'Niv1Privé '!AP137</f>
        <v>14</v>
      </c>
      <c r="AQ138" s="140">
        <f>+'Niv1Pub  '!AQ140+'Niv1Privé '!AQ137</f>
        <v>279</v>
      </c>
      <c r="AR138" s="140">
        <f>+'Niv1Pub  '!AR140+'Niv1Privé '!AR137</f>
        <v>262</v>
      </c>
      <c r="AS138" s="140">
        <f>+'Niv1Pub  '!AS140+'Niv1Privé '!AS137</f>
        <v>17</v>
      </c>
    </row>
    <row r="139" spans="1:45" ht="14.25" customHeight="1">
      <c r="A139" s="309" t="s">
        <v>19</v>
      </c>
      <c r="B139" s="140">
        <f>+'Niv1Pub  '!B141</f>
        <v>17173</v>
      </c>
      <c r="C139" s="140">
        <f>+'Niv1Pub  '!C141</f>
        <v>8381</v>
      </c>
      <c r="D139" s="140">
        <f>+'Niv1Pub  '!D141</f>
        <v>24327</v>
      </c>
      <c r="E139" s="140">
        <f>+'Niv1Pub  '!E141</f>
        <v>11778</v>
      </c>
      <c r="F139" s="140">
        <f>+'Niv1Pub  '!F141</f>
        <v>11138</v>
      </c>
      <c r="G139" s="140">
        <f>+'Niv1Pub  '!G141</f>
        <v>5537</v>
      </c>
      <c r="H139" s="140">
        <f>+'Niv1Pub  '!H141</f>
        <v>4610</v>
      </c>
      <c r="I139" s="140">
        <f>+'Niv1Pub  '!I141</f>
        <v>2326</v>
      </c>
      <c r="J139" s="140">
        <f>+'Niv1Pub  '!J141</f>
        <v>5754</v>
      </c>
      <c r="K139" s="140">
        <f>+'Niv1Pub  '!K141</f>
        <v>2896</v>
      </c>
      <c r="L139" s="139">
        <f t="shared" si="35"/>
        <v>63002</v>
      </c>
      <c r="M139" s="139">
        <f t="shared" si="35"/>
        <v>30918</v>
      </c>
      <c r="N139" s="309" t="s">
        <v>19</v>
      </c>
      <c r="O139" s="140">
        <f>+'Niv1Pub  '!O141</f>
        <v>121</v>
      </c>
      <c r="P139" s="140">
        <f>+'Niv1Pub  '!P141</f>
        <v>60</v>
      </c>
      <c r="Q139" s="140">
        <f>+'Niv1Pub  '!Q141</f>
        <v>4572</v>
      </c>
      <c r="R139" s="140">
        <f>+'Niv1Pub  '!R141</f>
        <v>2195</v>
      </c>
      <c r="S139" s="140">
        <f>+'Niv1Pub  '!S141</f>
        <v>3874</v>
      </c>
      <c r="T139" s="140">
        <f>+'Niv1Pub  '!T141</f>
        <v>1949</v>
      </c>
      <c r="U139" s="140">
        <f>+'Niv1Pub  '!U141</f>
        <v>89</v>
      </c>
      <c r="V139" s="140">
        <f>+'Niv1Pub  '!V141</f>
        <v>40</v>
      </c>
      <c r="W139" s="140">
        <f>+'Niv1Pub  '!W141</f>
        <v>1486</v>
      </c>
      <c r="X139" s="140">
        <f>+'Niv1Pub  '!X141</f>
        <v>796</v>
      </c>
      <c r="Y139" s="139">
        <f t="shared" si="34"/>
        <v>10142</v>
      </c>
      <c r="Z139" s="139">
        <f t="shared" si="34"/>
        <v>5040</v>
      </c>
      <c r="AA139" s="309" t="s">
        <v>19</v>
      </c>
      <c r="AB139" s="82"/>
      <c r="AC139" s="82"/>
      <c r="AD139" s="82"/>
      <c r="AE139" s="82"/>
      <c r="AF139" s="82"/>
      <c r="AG139" s="82"/>
      <c r="AH139" s="140">
        <f>+'Niv1Pub  '!AJ141</f>
        <v>783</v>
      </c>
      <c r="AI139" s="140">
        <f>+'Niv1Pub  '!AH141</f>
        <v>642</v>
      </c>
      <c r="AJ139" s="140">
        <f>+'Niv1Pub  '!AI141</f>
        <v>141</v>
      </c>
      <c r="AK139" s="140">
        <f>+'Niv1Pub  '!AK141</f>
        <v>487</v>
      </c>
      <c r="AL139" s="140">
        <f>+'Niv1Pub  '!AL141</f>
        <v>373</v>
      </c>
      <c r="AM139" s="140">
        <f>+'Niv1Pub  '!AM141</f>
        <v>1</v>
      </c>
      <c r="AN139" s="140">
        <f>+'Niv1Pub  '!AN141</f>
        <v>22</v>
      </c>
      <c r="AO139" s="140">
        <f>+'Niv1Pub  '!AO141</f>
        <v>883</v>
      </c>
      <c r="AP139" s="140">
        <f>+'Niv1Pub  '!AP141</f>
        <v>20</v>
      </c>
      <c r="AQ139" s="140">
        <f>+'Niv1Pub  '!AQ141</f>
        <v>279</v>
      </c>
      <c r="AR139" s="140">
        <f>+'Niv1Pub  '!AR141</f>
        <v>273</v>
      </c>
      <c r="AS139" s="140">
        <f>+'Niv1Pub  '!AS141</f>
        <v>6</v>
      </c>
    </row>
    <row r="140" spans="1:45" ht="14.25" customHeight="1">
      <c r="A140" s="82" t="s">
        <v>20</v>
      </c>
      <c r="B140" s="140">
        <f>+'Niv1Pub  '!B142+'Niv1Privé '!B139</f>
        <v>14432</v>
      </c>
      <c r="C140" s="140">
        <f>+'Niv1Pub  '!C142+'Niv1Privé '!C139</f>
        <v>7196</v>
      </c>
      <c r="D140" s="140">
        <f>+'Niv1Pub  '!D142+'Niv1Privé '!D139</f>
        <v>29469</v>
      </c>
      <c r="E140" s="140">
        <f>+'Niv1Pub  '!E142+'Niv1Privé '!E139</f>
        <v>14471</v>
      </c>
      <c r="F140" s="140">
        <f>+'Niv1Pub  '!F142+'Niv1Privé '!F139</f>
        <v>9344</v>
      </c>
      <c r="G140" s="140">
        <f>+'Niv1Pub  '!G142+'Niv1Privé '!G139</f>
        <v>4439</v>
      </c>
      <c r="H140" s="140">
        <f>+'Niv1Pub  '!H142+'Niv1Privé '!H139</f>
        <v>3403</v>
      </c>
      <c r="I140" s="140">
        <f>+'Niv1Pub  '!I142+'Niv1Privé '!I139</f>
        <v>1623</v>
      </c>
      <c r="J140" s="140">
        <f>+'Niv1Pub  '!J142+'Niv1Privé '!J139</f>
        <v>3634</v>
      </c>
      <c r="K140" s="140">
        <f>+'Niv1Pub  '!K142+'Niv1Privé '!K139</f>
        <v>1757</v>
      </c>
      <c r="L140" s="139">
        <f t="shared" si="35"/>
        <v>60282</v>
      </c>
      <c r="M140" s="139">
        <f t="shared" si="35"/>
        <v>29486</v>
      </c>
      <c r="N140" s="82" t="s">
        <v>20</v>
      </c>
      <c r="O140" s="140">
        <f>+'Niv1Pub  '!O142+'Niv1Privé '!O139</f>
        <v>199</v>
      </c>
      <c r="P140" s="140">
        <f>+'Niv1Pub  '!P142+'Niv1Privé '!P139</f>
        <v>109</v>
      </c>
      <c r="Q140" s="140">
        <f>+'Niv1Pub  '!Q142+'Niv1Privé '!Q139</f>
        <v>3331</v>
      </c>
      <c r="R140" s="140">
        <f>+'Niv1Pub  '!R142+'Niv1Privé '!R139</f>
        <v>1580</v>
      </c>
      <c r="S140" s="140">
        <f>+'Niv1Pub  '!S142+'Niv1Privé '!S139</f>
        <v>2805</v>
      </c>
      <c r="T140" s="140">
        <f>+'Niv1Pub  '!T142+'Niv1Privé '!T139</f>
        <v>1325</v>
      </c>
      <c r="U140" s="140">
        <f>+'Niv1Pub  '!U142+'Niv1Privé '!U139</f>
        <v>14</v>
      </c>
      <c r="V140" s="140">
        <f>+'Niv1Pub  '!V142+'Niv1Privé '!V139</f>
        <v>3</v>
      </c>
      <c r="W140" s="140">
        <f>+'Niv1Pub  '!W142+'Niv1Privé '!W139</f>
        <v>1008</v>
      </c>
      <c r="X140" s="140">
        <f>+'Niv1Pub  '!X142+'Niv1Privé '!X139</f>
        <v>496</v>
      </c>
      <c r="Y140" s="139">
        <f t="shared" si="34"/>
        <v>7357</v>
      </c>
      <c r="Z140" s="139">
        <f t="shared" si="34"/>
        <v>3513</v>
      </c>
      <c r="AA140" s="82" t="s">
        <v>20</v>
      </c>
      <c r="AB140" s="82"/>
      <c r="AC140" s="82"/>
      <c r="AD140" s="82"/>
      <c r="AE140" s="82"/>
      <c r="AF140" s="82"/>
      <c r="AG140" s="82"/>
      <c r="AH140" s="140">
        <f>+'Niv1Pub  '!AJ142+'Niv1Privé '!AJ139</f>
        <v>829</v>
      </c>
      <c r="AI140" s="140">
        <f>+'Niv1Pub  '!AH142+'Niv1Privé '!AH139</f>
        <v>738</v>
      </c>
      <c r="AJ140" s="140">
        <f>+'Niv1Pub  '!AI142+'Niv1Privé '!AI139</f>
        <v>91</v>
      </c>
      <c r="AK140" s="140">
        <f>+'Niv1Pub  '!AK142+'Niv1Privé '!AK139</f>
        <v>372</v>
      </c>
      <c r="AL140" s="140">
        <f>+'Niv1Pub  '!AL142+'Niv1Privé '!AL139</f>
        <v>260</v>
      </c>
      <c r="AM140" s="140">
        <f>+'Niv1Pub  '!AM142+'Niv1Privé '!AM139</f>
        <v>14</v>
      </c>
      <c r="AN140" s="140">
        <f>+'Niv1Pub  '!AN142+'Niv1Privé '!AN139</f>
        <v>0</v>
      </c>
      <c r="AO140" s="140">
        <f>+'Niv1Pub  '!AO142+'Niv1Privé '!AO139</f>
        <v>679</v>
      </c>
      <c r="AP140" s="140">
        <f>+'Niv1Pub  '!AP142+'Niv1Privé '!AP139</f>
        <v>14</v>
      </c>
      <c r="AQ140" s="140">
        <f>+'Niv1Pub  '!AQ142+'Niv1Privé '!AQ139</f>
        <v>308</v>
      </c>
      <c r="AR140" s="140">
        <f>+'Niv1Pub  '!AR142+'Niv1Privé '!AR139</f>
        <v>300</v>
      </c>
      <c r="AS140" s="140">
        <f>+'Niv1Pub  '!AS142+'Niv1Privé '!AS139</f>
        <v>8</v>
      </c>
    </row>
    <row r="141" spans="1:45" ht="14.25" customHeight="1">
      <c r="A141" s="82" t="s">
        <v>21</v>
      </c>
      <c r="B141" s="140">
        <f>+'Niv1Pub  '!B143+'Niv1Privé '!B140</f>
        <v>11376</v>
      </c>
      <c r="C141" s="140">
        <f>+'Niv1Pub  '!C143+'Niv1Privé '!C140</f>
        <v>5453</v>
      </c>
      <c r="D141" s="140">
        <f>+'Niv1Pub  '!D143+'Niv1Privé '!D140</f>
        <v>10635</v>
      </c>
      <c r="E141" s="140">
        <f>+'Niv1Pub  '!E143+'Niv1Privé '!E140</f>
        <v>5025</v>
      </c>
      <c r="F141" s="140">
        <f>+'Niv1Pub  '!F143+'Niv1Privé '!F140</f>
        <v>8009</v>
      </c>
      <c r="G141" s="140">
        <f>+'Niv1Pub  '!G143+'Niv1Privé '!G140</f>
        <v>4010</v>
      </c>
      <c r="H141" s="140">
        <f>+'Niv1Pub  '!H143+'Niv1Privé '!H140</f>
        <v>3611</v>
      </c>
      <c r="I141" s="140">
        <f>+'Niv1Pub  '!I143+'Niv1Privé '!I140</f>
        <v>1800</v>
      </c>
      <c r="J141" s="140">
        <f>+'Niv1Pub  '!J143+'Niv1Privé '!J140</f>
        <v>3730</v>
      </c>
      <c r="K141" s="140">
        <f>+'Niv1Pub  '!K143+'Niv1Privé '!K140</f>
        <v>1792</v>
      </c>
      <c r="L141" s="139">
        <f t="shared" si="35"/>
        <v>37361</v>
      </c>
      <c r="M141" s="139">
        <f t="shared" si="35"/>
        <v>18080</v>
      </c>
      <c r="N141" s="82" t="s">
        <v>21</v>
      </c>
      <c r="O141" s="140">
        <f>+'Niv1Pub  '!O143+'Niv1Privé '!O140</f>
        <v>69</v>
      </c>
      <c r="P141" s="140">
        <f>+'Niv1Pub  '!P143+'Niv1Privé '!P140</f>
        <v>88</v>
      </c>
      <c r="Q141" s="140">
        <f>+'Niv1Pub  '!Q143+'Niv1Privé '!Q140</f>
        <v>2953</v>
      </c>
      <c r="R141" s="140">
        <f>+'Niv1Pub  '!R143+'Niv1Privé '!R140</f>
        <v>1275</v>
      </c>
      <c r="S141" s="140">
        <f>+'Niv1Pub  '!S143+'Niv1Privé '!S140</f>
        <v>3205</v>
      </c>
      <c r="T141" s="140">
        <f>+'Niv1Pub  '!T143+'Niv1Privé '!T140</f>
        <v>1602</v>
      </c>
      <c r="U141" s="140">
        <f>+'Niv1Pub  '!U143+'Niv1Privé '!U140</f>
        <v>64</v>
      </c>
      <c r="V141" s="140">
        <f>+'Niv1Pub  '!V143+'Niv1Privé '!V140</f>
        <v>29</v>
      </c>
      <c r="W141" s="140">
        <f>+'Niv1Pub  '!W143+'Niv1Privé '!W140</f>
        <v>1112</v>
      </c>
      <c r="X141" s="140">
        <f>+'Niv1Pub  '!X143+'Niv1Privé '!X140</f>
        <v>562</v>
      </c>
      <c r="Y141" s="139">
        <f t="shared" si="34"/>
        <v>7403</v>
      </c>
      <c r="Z141" s="139">
        <f t="shared" si="34"/>
        <v>3556</v>
      </c>
      <c r="AA141" s="82" t="s">
        <v>21</v>
      </c>
      <c r="AB141" s="82"/>
      <c r="AC141" s="82"/>
      <c r="AD141" s="82"/>
      <c r="AE141" s="82"/>
      <c r="AF141" s="82"/>
      <c r="AG141" s="82"/>
      <c r="AH141" s="140">
        <f>+'Niv1Pub  '!AJ143+'Niv1Privé '!AJ140</f>
        <v>573</v>
      </c>
      <c r="AI141" s="140">
        <f>+'Niv1Pub  '!AH143+'Niv1Privé '!AH140</f>
        <v>519</v>
      </c>
      <c r="AJ141" s="140">
        <f>+'Niv1Pub  '!AI143+'Niv1Privé '!AI140</f>
        <v>54</v>
      </c>
      <c r="AK141" s="140">
        <f>+'Niv1Pub  '!AK143+'Niv1Privé '!AK140</f>
        <v>227</v>
      </c>
      <c r="AL141" s="140">
        <f>+'Niv1Pub  '!AL143+'Niv1Privé '!AL140</f>
        <v>208</v>
      </c>
      <c r="AM141" s="140">
        <f>+'Niv1Pub  '!AM143+'Niv1Privé '!AM140</f>
        <v>0</v>
      </c>
      <c r="AN141" s="140">
        <f>+'Niv1Pub  '!AN143+'Niv1Privé '!AN140</f>
        <v>0</v>
      </c>
      <c r="AO141" s="140">
        <f>+'Niv1Pub  '!AO143+'Niv1Privé '!AO140</f>
        <v>478</v>
      </c>
      <c r="AP141" s="140">
        <f>+'Niv1Pub  '!AP143+'Niv1Privé '!AP140</f>
        <v>11</v>
      </c>
      <c r="AQ141" s="140">
        <f>+'Niv1Pub  '!AQ143+'Niv1Privé '!AQ140</f>
        <v>194</v>
      </c>
      <c r="AR141" s="140">
        <f>+'Niv1Pub  '!AR143+'Niv1Privé '!AR140</f>
        <v>193</v>
      </c>
      <c r="AS141" s="140">
        <f>+'Niv1Pub  '!AS143+'Niv1Privé '!AS140</f>
        <v>1</v>
      </c>
    </row>
    <row r="142" spans="1:45" ht="14.25" customHeight="1">
      <c r="A142" s="82" t="s">
        <v>22</v>
      </c>
      <c r="B142" s="140">
        <f>+'Niv1Pub  '!B144+'Niv1Privé '!B141</f>
        <v>10446</v>
      </c>
      <c r="C142" s="140">
        <f>+'Niv1Pub  '!C144+'Niv1Privé '!C141</f>
        <v>4969</v>
      </c>
      <c r="D142" s="140">
        <f>+'Niv1Pub  '!D144+'Niv1Privé '!D141</f>
        <v>13921</v>
      </c>
      <c r="E142" s="140">
        <f>+'Niv1Pub  '!E144+'Niv1Privé '!E141</f>
        <v>6494</v>
      </c>
      <c r="F142" s="140">
        <f>+'Niv1Pub  '!F144+'Niv1Privé '!F141</f>
        <v>8153</v>
      </c>
      <c r="G142" s="140">
        <f>+'Niv1Pub  '!G144+'Niv1Privé '!G141</f>
        <v>3967</v>
      </c>
      <c r="H142" s="140">
        <f>+'Niv1Pub  '!H144+'Niv1Privé '!H141</f>
        <v>4151</v>
      </c>
      <c r="I142" s="140">
        <f>+'Niv1Pub  '!I144+'Niv1Privé '!I141</f>
        <v>1931</v>
      </c>
      <c r="J142" s="140">
        <f>+'Niv1Pub  '!J144+'Niv1Privé '!J141</f>
        <v>4823</v>
      </c>
      <c r="K142" s="140">
        <f>+'Niv1Pub  '!K144+'Niv1Privé '!K141</f>
        <v>2357</v>
      </c>
      <c r="L142" s="139">
        <f t="shared" si="35"/>
        <v>41494</v>
      </c>
      <c r="M142" s="139">
        <f t="shared" si="35"/>
        <v>19718</v>
      </c>
      <c r="N142" s="82" t="s">
        <v>22</v>
      </c>
      <c r="O142" s="140">
        <f>+'Niv1Pub  '!O144+'Niv1Privé '!O141</f>
        <v>76</v>
      </c>
      <c r="P142" s="140">
        <f>+'Niv1Pub  '!P144+'Niv1Privé '!P141</f>
        <v>33</v>
      </c>
      <c r="Q142" s="140">
        <f>+'Niv1Pub  '!Q144+'Niv1Privé '!Q141</f>
        <v>2521</v>
      </c>
      <c r="R142" s="140">
        <f>+'Niv1Pub  '!R144+'Niv1Privé '!R141</f>
        <v>1164</v>
      </c>
      <c r="S142" s="140">
        <f>+'Niv1Pub  '!S144+'Niv1Privé '!S141</f>
        <v>2745</v>
      </c>
      <c r="T142" s="140">
        <f>+'Niv1Pub  '!T144+'Niv1Privé '!T141</f>
        <v>1256</v>
      </c>
      <c r="U142" s="140">
        <f>+'Niv1Pub  '!U144+'Niv1Privé '!U141</f>
        <v>24</v>
      </c>
      <c r="V142" s="140">
        <f>+'Niv1Pub  '!V144+'Niv1Privé '!V141</f>
        <v>6</v>
      </c>
      <c r="W142" s="140">
        <f>+'Niv1Pub  '!W144+'Niv1Privé '!W141</f>
        <v>1218</v>
      </c>
      <c r="X142" s="140">
        <f>+'Niv1Pub  '!X144+'Niv1Privé '!X141</f>
        <v>630</v>
      </c>
      <c r="Y142" s="139">
        <f t="shared" si="34"/>
        <v>6584</v>
      </c>
      <c r="Z142" s="139">
        <f t="shared" si="34"/>
        <v>3089</v>
      </c>
      <c r="AA142" s="82" t="s">
        <v>22</v>
      </c>
      <c r="AB142" s="82"/>
      <c r="AC142" s="82"/>
      <c r="AD142" s="82"/>
      <c r="AE142" s="82"/>
      <c r="AF142" s="82"/>
      <c r="AG142" s="82"/>
      <c r="AH142" s="140">
        <f>+'Niv1Pub  '!AJ144+'Niv1Privé '!AJ141</f>
        <v>541</v>
      </c>
      <c r="AI142" s="140">
        <f>+'Niv1Pub  '!AH144+'Niv1Privé '!AH141</f>
        <v>334</v>
      </c>
      <c r="AJ142" s="140">
        <f>+'Niv1Pub  '!AI144+'Niv1Privé '!AI141</f>
        <v>207</v>
      </c>
      <c r="AK142" s="140">
        <f>+'Niv1Pub  '!AK144+'Niv1Privé '!AK141</f>
        <v>352</v>
      </c>
      <c r="AL142" s="140">
        <f>+'Niv1Pub  '!AL144+'Niv1Privé '!AL141</f>
        <v>230</v>
      </c>
      <c r="AM142" s="140">
        <f>+'Niv1Pub  '!AM144+'Niv1Privé '!AM141</f>
        <v>1</v>
      </c>
      <c r="AN142" s="140">
        <f>+'Niv1Pub  '!AN144+'Niv1Privé '!AN141</f>
        <v>1</v>
      </c>
      <c r="AO142" s="140">
        <f>+'Niv1Pub  '!AO144+'Niv1Privé '!AO141</f>
        <v>587</v>
      </c>
      <c r="AP142" s="140">
        <f>+'Niv1Pub  '!AP144+'Niv1Privé '!AP141</f>
        <v>5</v>
      </c>
      <c r="AQ142" s="140">
        <f>+'Niv1Pub  '!AQ144+'Niv1Privé '!AQ141</f>
        <v>155</v>
      </c>
      <c r="AR142" s="140">
        <f>+'Niv1Pub  '!AR144+'Niv1Privé '!AR141</f>
        <v>152</v>
      </c>
      <c r="AS142" s="140">
        <f>+'Niv1Pub  '!AS144+'Niv1Privé '!AS141</f>
        <v>3</v>
      </c>
    </row>
    <row r="143" spans="1:45" ht="14.25" customHeight="1">
      <c r="A143" s="82" t="s">
        <v>23</v>
      </c>
      <c r="B143" s="140">
        <f>+'Niv1Pub  '!B145+'Niv1Privé '!B142</f>
        <v>15888</v>
      </c>
      <c r="C143" s="140">
        <f>+'Niv1Pub  '!C145+'Niv1Privé '!C142</f>
        <v>7778</v>
      </c>
      <c r="D143" s="140">
        <f>+'Niv1Pub  '!D145+'Niv1Privé '!D142</f>
        <v>12098</v>
      </c>
      <c r="E143" s="140">
        <f>+'Niv1Pub  '!E145+'Niv1Privé '!E142</f>
        <v>5868</v>
      </c>
      <c r="F143" s="140">
        <f>+'Niv1Pub  '!F145+'Niv1Privé '!F142</f>
        <v>5487</v>
      </c>
      <c r="G143" s="140">
        <f>+'Niv1Pub  '!G145+'Niv1Privé '!G142</f>
        <v>2706</v>
      </c>
      <c r="H143" s="140">
        <f>+'Niv1Pub  '!H145+'Niv1Privé '!H142</f>
        <v>2684</v>
      </c>
      <c r="I143" s="140">
        <f>+'Niv1Pub  '!I145+'Niv1Privé '!I142</f>
        <v>1352</v>
      </c>
      <c r="J143" s="140">
        <f>+'Niv1Pub  '!J145+'Niv1Privé '!J142</f>
        <v>2995</v>
      </c>
      <c r="K143" s="140">
        <f>+'Niv1Pub  '!K145+'Niv1Privé '!K142</f>
        <v>1571</v>
      </c>
      <c r="L143" s="139">
        <f t="shared" si="35"/>
        <v>39152</v>
      </c>
      <c r="M143" s="139">
        <f t="shared" si="35"/>
        <v>19275</v>
      </c>
      <c r="N143" s="82" t="s">
        <v>23</v>
      </c>
      <c r="O143" s="140">
        <f>+'Niv1Pub  '!O145+'Niv1Privé '!O142</f>
        <v>1237</v>
      </c>
      <c r="P143" s="140">
        <f>+'Niv1Pub  '!P145+'Niv1Privé '!P142</f>
        <v>653</v>
      </c>
      <c r="Q143" s="140">
        <f>+'Niv1Pub  '!Q145+'Niv1Privé '!Q142</f>
        <v>2441</v>
      </c>
      <c r="R143" s="140">
        <f>+'Niv1Pub  '!R145+'Niv1Privé '!R142</f>
        <v>1134</v>
      </c>
      <c r="S143" s="140">
        <f>+'Niv1Pub  '!S145+'Niv1Privé '!S142</f>
        <v>1912</v>
      </c>
      <c r="T143" s="140">
        <f>+'Niv1Pub  '!T145+'Niv1Privé '!T142</f>
        <v>923</v>
      </c>
      <c r="U143" s="140">
        <f>+'Niv1Pub  '!U145+'Niv1Privé '!U142</f>
        <v>231</v>
      </c>
      <c r="V143" s="140">
        <f>+'Niv1Pub  '!V145+'Niv1Privé '!V142</f>
        <v>124</v>
      </c>
      <c r="W143" s="140">
        <f>+'Niv1Pub  '!W145+'Niv1Privé '!W142</f>
        <v>872</v>
      </c>
      <c r="X143" s="140">
        <f>+'Niv1Pub  '!X145+'Niv1Privé '!X142</f>
        <v>451</v>
      </c>
      <c r="Y143" s="139">
        <f t="shared" si="34"/>
        <v>6693</v>
      </c>
      <c r="Z143" s="139">
        <f t="shared" si="34"/>
        <v>3285</v>
      </c>
      <c r="AA143" s="82" t="s">
        <v>23</v>
      </c>
      <c r="AB143" s="82"/>
      <c r="AC143" s="82"/>
      <c r="AD143" s="82"/>
      <c r="AE143" s="82"/>
      <c r="AF143" s="82"/>
      <c r="AG143" s="82"/>
      <c r="AH143" s="140">
        <f>+'Niv1Pub  '!AJ145+'Niv1Privé '!AJ142</f>
        <v>679</v>
      </c>
      <c r="AI143" s="140">
        <f>+'Niv1Pub  '!AH145+'Niv1Privé '!AH142</f>
        <v>616</v>
      </c>
      <c r="AJ143" s="140">
        <f>+'Niv1Pub  '!AI145+'Niv1Privé '!AI142</f>
        <v>63</v>
      </c>
      <c r="AK143" s="140">
        <f>+'Niv1Pub  '!AK145+'Niv1Privé '!AK142</f>
        <v>289</v>
      </c>
      <c r="AL143" s="140">
        <f>+'Niv1Pub  '!AL145+'Niv1Privé '!AL142</f>
        <v>209</v>
      </c>
      <c r="AM143" s="140">
        <f>+'Niv1Pub  '!AM145+'Niv1Privé '!AM142</f>
        <v>2</v>
      </c>
      <c r="AN143" s="140">
        <f>+'Niv1Pub  '!AN145+'Niv1Privé '!AN142</f>
        <v>0</v>
      </c>
      <c r="AO143" s="140">
        <f>+'Niv1Pub  '!AO145+'Niv1Privé '!AO142</f>
        <v>641</v>
      </c>
      <c r="AP143" s="140">
        <f>+'Niv1Pub  '!AP145+'Niv1Privé '!AP142</f>
        <v>20</v>
      </c>
      <c r="AQ143" s="140">
        <f>+'Niv1Pub  '!AQ145+'Niv1Privé '!AQ142</f>
        <v>246</v>
      </c>
      <c r="AR143" s="140">
        <f>+'Niv1Pub  '!AR145+'Niv1Privé '!AR142</f>
        <v>241</v>
      </c>
      <c r="AS143" s="140">
        <f>+'Niv1Pub  '!AS145+'Niv1Privé '!AS142</f>
        <v>5</v>
      </c>
    </row>
    <row r="144" spans="1:45" ht="14.25" customHeight="1">
      <c r="A144" s="82" t="s">
        <v>24</v>
      </c>
      <c r="B144" s="140">
        <f>+'Niv1Pub  '!B146+'Niv1Privé '!B143</f>
        <v>12551</v>
      </c>
      <c r="C144" s="140">
        <f>+'Niv1Pub  '!C146+'Niv1Privé '!C143</f>
        <v>6011</v>
      </c>
      <c r="D144" s="140">
        <f>+'Niv1Pub  '!D146+'Niv1Privé '!D143</f>
        <v>12762</v>
      </c>
      <c r="E144" s="140">
        <f>+'Niv1Pub  '!E146+'Niv1Privé '!E143</f>
        <v>6059</v>
      </c>
      <c r="F144" s="140">
        <f>+'Niv1Pub  '!F146+'Niv1Privé '!F143</f>
        <v>9088</v>
      </c>
      <c r="G144" s="140">
        <f>+'Niv1Pub  '!G146+'Niv1Privé '!G143</f>
        <v>4557</v>
      </c>
      <c r="H144" s="140">
        <f>+'Niv1Pub  '!H146+'Niv1Privé '!H143</f>
        <v>4524</v>
      </c>
      <c r="I144" s="140">
        <f>+'Niv1Pub  '!I146+'Niv1Privé '!I143</f>
        <v>2343</v>
      </c>
      <c r="J144" s="140">
        <f>+'Niv1Pub  '!J146+'Niv1Privé '!J143</f>
        <v>4503</v>
      </c>
      <c r="K144" s="140">
        <f>+'Niv1Pub  '!K146+'Niv1Privé '!K143</f>
        <v>2407</v>
      </c>
      <c r="L144" s="139">
        <f t="shared" si="35"/>
        <v>43428</v>
      </c>
      <c r="M144" s="139">
        <f t="shared" si="35"/>
        <v>21377</v>
      </c>
      <c r="N144" s="82" t="s">
        <v>24</v>
      </c>
      <c r="O144" s="140">
        <f>+'Niv1Pub  '!O146+'Niv1Privé '!O143</f>
        <v>4339</v>
      </c>
      <c r="P144" s="140">
        <f>+'Niv1Pub  '!P146+'Niv1Privé '!P143</f>
        <v>2009</v>
      </c>
      <c r="Q144" s="140">
        <f>+'Niv1Pub  '!Q146+'Niv1Privé '!Q143</f>
        <v>5211</v>
      </c>
      <c r="R144" s="140">
        <f>+'Niv1Pub  '!R146+'Niv1Privé '!R143</f>
        <v>2288</v>
      </c>
      <c r="S144" s="140">
        <f>+'Niv1Pub  '!S146+'Niv1Privé '!S143</f>
        <v>2740</v>
      </c>
      <c r="T144" s="140">
        <f>+'Niv1Pub  '!T146+'Niv1Privé '!T143</f>
        <v>1329</v>
      </c>
      <c r="U144" s="140">
        <f>+'Niv1Pub  '!U146+'Niv1Privé '!U143</f>
        <v>564</v>
      </c>
      <c r="V144" s="140">
        <f>+'Niv1Pub  '!V146+'Niv1Privé '!V143</f>
        <v>291</v>
      </c>
      <c r="W144" s="140">
        <f>+'Niv1Pub  '!W146+'Niv1Privé '!W143</f>
        <v>1676</v>
      </c>
      <c r="X144" s="140">
        <f>+'Niv1Pub  '!X146+'Niv1Privé '!X143</f>
        <v>908</v>
      </c>
      <c r="Y144" s="139">
        <f t="shared" si="34"/>
        <v>14530</v>
      </c>
      <c r="Z144" s="139">
        <f t="shared" si="34"/>
        <v>6825</v>
      </c>
      <c r="AA144" s="82" t="s">
        <v>24</v>
      </c>
      <c r="AB144" s="82"/>
      <c r="AC144" s="82"/>
      <c r="AD144" s="82"/>
      <c r="AE144" s="82"/>
      <c r="AF144" s="82"/>
      <c r="AG144" s="82"/>
      <c r="AH144" s="140">
        <f>+'Niv1Pub  '!AJ146+'Niv1Privé '!AJ143</f>
        <v>716</v>
      </c>
      <c r="AI144" s="140">
        <f>+'Niv1Pub  '!AH146+'Niv1Privé '!AH143</f>
        <v>662</v>
      </c>
      <c r="AJ144" s="140">
        <f>+'Niv1Pub  '!AI146+'Niv1Privé '!AI143</f>
        <v>54</v>
      </c>
      <c r="AK144" s="140">
        <f>+'Niv1Pub  '!AK146+'Niv1Privé '!AK143</f>
        <v>459</v>
      </c>
      <c r="AL144" s="140">
        <f>+'Niv1Pub  '!AL146+'Niv1Privé '!AL143</f>
        <v>182</v>
      </c>
      <c r="AM144" s="140">
        <f>+'Niv1Pub  '!AM146+'Niv1Privé '!AM143</f>
        <v>51</v>
      </c>
      <c r="AN144" s="140">
        <f>+'Niv1Pub  '!AN146+'Niv1Privé '!AN143</f>
        <v>4</v>
      </c>
      <c r="AO144" s="140">
        <f>+'Niv1Pub  '!AO146+'Niv1Privé '!AO143</f>
        <v>709</v>
      </c>
      <c r="AP144" s="140">
        <f>+'Niv1Pub  '!AP146+'Niv1Privé '!AP143</f>
        <v>25</v>
      </c>
      <c r="AQ144" s="140">
        <f>+'Niv1Pub  '!AQ146+'Niv1Privé '!AQ143</f>
        <v>249</v>
      </c>
      <c r="AR144" s="140">
        <f>+'Niv1Pub  '!AR146+'Niv1Privé '!AR143</f>
        <v>243</v>
      </c>
      <c r="AS144" s="140">
        <f>+'Niv1Pub  '!AS146+'Niv1Privé '!AS143</f>
        <v>6</v>
      </c>
    </row>
    <row r="145" spans="1:45" ht="14.25" customHeight="1">
      <c r="A145" s="82" t="s">
        <v>25</v>
      </c>
      <c r="B145" s="140">
        <f>+'Niv1Pub  '!B147+'Niv1Privé '!B144</f>
        <v>849</v>
      </c>
      <c r="C145" s="140">
        <f>+'Niv1Pub  '!C147+'Niv1Privé '!C144</f>
        <v>424</v>
      </c>
      <c r="D145" s="140">
        <f>+'Niv1Pub  '!D147+'Niv1Privé '!D144</f>
        <v>1492</v>
      </c>
      <c r="E145" s="140">
        <f>+'Niv1Pub  '!E147+'Niv1Privé '!E144</f>
        <v>652</v>
      </c>
      <c r="F145" s="140">
        <f>+'Niv1Pub  '!F147+'Niv1Privé '!F144</f>
        <v>1130</v>
      </c>
      <c r="G145" s="140">
        <f>+'Niv1Pub  '!G147+'Niv1Privé '!G144</f>
        <v>573</v>
      </c>
      <c r="H145" s="140">
        <f>+'Niv1Pub  '!H147+'Niv1Privé '!H144</f>
        <v>665</v>
      </c>
      <c r="I145" s="140">
        <f>+'Niv1Pub  '!I147+'Niv1Privé '!I144</f>
        <v>321</v>
      </c>
      <c r="J145" s="140">
        <f>+'Niv1Pub  '!J147+'Niv1Privé '!J144</f>
        <v>949</v>
      </c>
      <c r="K145" s="140">
        <f>+'Niv1Pub  '!K147+'Niv1Privé '!K144</f>
        <v>486</v>
      </c>
      <c r="L145" s="139">
        <f t="shared" si="35"/>
        <v>5085</v>
      </c>
      <c r="M145" s="139">
        <f t="shared" si="35"/>
        <v>2456</v>
      </c>
      <c r="N145" s="82" t="s">
        <v>25</v>
      </c>
      <c r="O145" s="140">
        <f>+'Niv1Pub  '!O147+'Niv1Privé '!O144</f>
        <v>27</v>
      </c>
      <c r="P145" s="140">
        <f>+'Niv1Pub  '!P147+'Niv1Privé '!P144</f>
        <v>13</v>
      </c>
      <c r="Q145" s="140">
        <f>+'Niv1Pub  '!Q147+'Niv1Privé '!Q144</f>
        <v>253</v>
      </c>
      <c r="R145" s="140">
        <f>+'Niv1Pub  '!R147+'Niv1Privé '!R144</f>
        <v>86</v>
      </c>
      <c r="S145" s="140">
        <f>+'Niv1Pub  '!S147+'Niv1Privé '!S144</f>
        <v>326</v>
      </c>
      <c r="T145" s="140">
        <f>+'Niv1Pub  '!T147+'Niv1Privé '!T144</f>
        <v>159</v>
      </c>
      <c r="U145" s="140">
        <f>+'Niv1Pub  '!U147+'Niv1Privé '!U144</f>
        <v>4</v>
      </c>
      <c r="V145" s="140">
        <f>+'Niv1Pub  '!V147+'Niv1Privé '!V144</f>
        <v>3</v>
      </c>
      <c r="W145" s="140">
        <f>+'Niv1Pub  '!W147+'Niv1Privé '!W144</f>
        <v>187</v>
      </c>
      <c r="X145" s="140">
        <f>+'Niv1Pub  '!X147+'Niv1Privé '!X144</f>
        <v>92</v>
      </c>
      <c r="Y145" s="139">
        <f t="shared" si="34"/>
        <v>797</v>
      </c>
      <c r="Z145" s="139">
        <f t="shared" si="34"/>
        <v>353</v>
      </c>
      <c r="AA145" s="82" t="s">
        <v>25</v>
      </c>
      <c r="AB145" s="82"/>
      <c r="AC145" s="82"/>
      <c r="AD145" s="82"/>
      <c r="AE145" s="82"/>
      <c r="AF145" s="82"/>
      <c r="AG145" s="82"/>
      <c r="AH145" s="140">
        <f>+'Niv1Pub  '!AJ147+'Niv1Privé '!AJ144</f>
        <v>103</v>
      </c>
      <c r="AI145" s="140">
        <f>+'Niv1Pub  '!AH147+'Niv1Privé '!AH144</f>
        <v>97</v>
      </c>
      <c r="AJ145" s="140">
        <f>+'Niv1Pub  '!AI147+'Niv1Privé '!AI144</f>
        <v>6</v>
      </c>
      <c r="AK145" s="140">
        <f>+'Niv1Pub  '!AK147+'Niv1Privé '!AK144</f>
        <v>79</v>
      </c>
      <c r="AL145" s="140">
        <f>+'Niv1Pub  '!AL147+'Niv1Privé '!AL144</f>
        <v>3</v>
      </c>
      <c r="AM145" s="140">
        <f>+'Niv1Pub  '!AM147+'Niv1Privé '!AM144</f>
        <v>0</v>
      </c>
      <c r="AN145" s="140">
        <f>+'Niv1Pub  '!AN147+'Niv1Privé '!AN144</f>
        <v>1</v>
      </c>
      <c r="AO145" s="140">
        <f>+'Niv1Pub  '!AO147+'Niv1Privé '!AO144</f>
        <v>105</v>
      </c>
      <c r="AP145" s="140">
        <f>+'Niv1Pub  '!AP147+'Niv1Privé '!AP144</f>
        <v>4</v>
      </c>
      <c r="AQ145" s="140">
        <f>+'Niv1Pub  '!AQ147+'Niv1Privé '!AQ144</f>
        <v>21</v>
      </c>
      <c r="AR145" s="140">
        <f>+'Niv1Pub  '!AR147+'Niv1Privé '!AR144</f>
        <v>21</v>
      </c>
      <c r="AS145" s="140">
        <f>+'Niv1Pub  '!AS147+'Niv1Privé '!AS144</f>
        <v>0</v>
      </c>
    </row>
    <row r="146" spans="1:45" ht="14.25" customHeight="1">
      <c r="A146" s="82" t="s">
        <v>26</v>
      </c>
      <c r="B146" s="140">
        <f>+'Niv1Pub  '!B148+'Niv1Privé '!B145</f>
        <v>9885</v>
      </c>
      <c r="C146" s="140">
        <f>+'Niv1Pub  '!C148+'Niv1Privé '!C145</f>
        <v>4893</v>
      </c>
      <c r="D146" s="140">
        <f>+'Niv1Pub  '!D148+'Niv1Privé '!D145</f>
        <v>14875</v>
      </c>
      <c r="E146" s="140">
        <f>+'Niv1Pub  '!E148+'Niv1Privé '!E145</f>
        <v>7057</v>
      </c>
      <c r="F146" s="140">
        <f>+'Niv1Pub  '!F148+'Niv1Privé '!F145</f>
        <v>8100</v>
      </c>
      <c r="G146" s="140">
        <f>+'Niv1Pub  '!G148+'Niv1Privé '!G145</f>
        <v>3972</v>
      </c>
      <c r="H146" s="140">
        <f>+'Niv1Pub  '!H148+'Niv1Privé '!H145</f>
        <v>4556</v>
      </c>
      <c r="I146" s="140">
        <f>+'Niv1Pub  '!I148+'Niv1Privé '!I145</f>
        <v>2239</v>
      </c>
      <c r="J146" s="140">
        <f>+'Niv1Pub  '!J148+'Niv1Privé '!J145</f>
        <v>4760</v>
      </c>
      <c r="K146" s="140">
        <f>+'Niv1Pub  '!K148+'Niv1Privé '!K145</f>
        <v>2391</v>
      </c>
      <c r="L146" s="139">
        <f t="shared" si="35"/>
        <v>42176</v>
      </c>
      <c r="M146" s="139">
        <f t="shared" si="35"/>
        <v>20552</v>
      </c>
      <c r="N146" s="82" t="s">
        <v>26</v>
      </c>
      <c r="O146" s="140">
        <f>+'Niv1Pub  '!O148+'Niv1Privé '!O145</f>
        <v>221</v>
      </c>
      <c r="P146" s="140">
        <f>+'Niv1Pub  '!P148+'Niv1Privé '!P145</f>
        <v>111</v>
      </c>
      <c r="Q146" s="140">
        <f>+'Niv1Pub  '!Q148+'Niv1Privé '!Q145</f>
        <v>2248</v>
      </c>
      <c r="R146" s="140">
        <f>+'Niv1Pub  '!R148+'Niv1Privé '!R145</f>
        <v>1035</v>
      </c>
      <c r="S146" s="140">
        <f>+'Niv1Pub  '!S148+'Niv1Privé '!S145</f>
        <v>2023</v>
      </c>
      <c r="T146" s="140">
        <f>+'Niv1Pub  '!T148+'Niv1Privé '!T145</f>
        <v>961</v>
      </c>
      <c r="U146" s="140">
        <f>+'Niv1Pub  '!U148+'Niv1Privé '!U145</f>
        <v>157</v>
      </c>
      <c r="V146" s="140">
        <f>+'Niv1Pub  '!V148+'Niv1Privé '!V145</f>
        <v>69</v>
      </c>
      <c r="W146" s="140">
        <f>+'Niv1Pub  '!W148+'Niv1Privé '!W145</f>
        <v>711</v>
      </c>
      <c r="X146" s="140">
        <f>+'Niv1Pub  '!X148+'Niv1Privé '!X145</f>
        <v>335</v>
      </c>
      <c r="Y146" s="139">
        <f t="shared" si="34"/>
        <v>5360</v>
      </c>
      <c r="Z146" s="139">
        <f t="shared" si="34"/>
        <v>2511</v>
      </c>
      <c r="AA146" s="82" t="s">
        <v>26</v>
      </c>
      <c r="AB146" s="82"/>
      <c r="AC146" s="82"/>
      <c r="AD146" s="82"/>
      <c r="AE146" s="82"/>
      <c r="AF146" s="82"/>
      <c r="AG146" s="82"/>
      <c r="AH146" s="140">
        <f>+'Niv1Pub  '!AJ148+'Niv1Privé '!AJ145</f>
        <v>796</v>
      </c>
      <c r="AI146" s="140">
        <f>+'Niv1Pub  '!AH148+'Niv1Privé '!AH145</f>
        <v>748</v>
      </c>
      <c r="AJ146" s="140">
        <f>+'Niv1Pub  '!AI148+'Niv1Privé '!AI145</f>
        <v>48</v>
      </c>
      <c r="AK146" s="140">
        <f>+'Niv1Pub  '!AK148+'Niv1Privé '!AK145</f>
        <v>228</v>
      </c>
      <c r="AL146" s="140">
        <f>+'Niv1Pub  '!AL148+'Niv1Privé '!AL145</f>
        <v>166</v>
      </c>
      <c r="AM146" s="140">
        <f>+'Niv1Pub  '!AM148+'Niv1Privé '!AM145</f>
        <v>6</v>
      </c>
      <c r="AN146" s="140">
        <f>+'Niv1Pub  '!AN148+'Niv1Privé '!AN145</f>
        <v>2</v>
      </c>
      <c r="AO146" s="140">
        <f>+'Niv1Pub  '!AO148+'Niv1Privé '!AO145</f>
        <v>834</v>
      </c>
      <c r="AP146" s="140">
        <f>+'Niv1Pub  '!AP148+'Niv1Privé '!AP145</f>
        <v>120</v>
      </c>
      <c r="AQ146" s="140">
        <f>+'Niv1Pub  '!AQ148+'Niv1Privé '!AQ145</f>
        <v>205</v>
      </c>
      <c r="AR146" s="140">
        <f>+'Niv1Pub  '!AR148+'Niv1Privé '!AR145</f>
        <v>203</v>
      </c>
      <c r="AS146" s="140">
        <f>+'Niv1Pub  '!AS148+'Niv1Privé '!AS145</f>
        <v>2</v>
      </c>
    </row>
    <row r="147" spans="1:45" ht="14.25" customHeight="1">
      <c r="A147" s="82" t="s">
        <v>27</v>
      </c>
      <c r="B147" s="140">
        <f>+'Niv1Pub  '!B149+'Niv1Privé '!B146</f>
        <v>3149</v>
      </c>
      <c r="C147" s="140">
        <f>+'Niv1Pub  '!C149+'Niv1Privé '!C146</f>
        <v>1573</v>
      </c>
      <c r="D147" s="140">
        <f>+'Niv1Pub  '!D149+'Niv1Privé '!D146</f>
        <v>4825</v>
      </c>
      <c r="E147" s="140">
        <f>+'Niv1Pub  '!E149+'Niv1Privé '!E146</f>
        <v>2307</v>
      </c>
      <c r="F147" s="140">
        <f>+'Niv1Pub  '!F149+'Niv1Privé '!F146</f>
        <v>4224</v>
      </c>
      <c r="G147" s="140">
        <f>+'Niv1Pub  '!G149+'Niv1Privé '!G146</f>
        <v>2172</v>
      </c>
      <c r="H147" s="140">
        <f>+'Niv1Pub  '!H149+'Niv1Privé '!H146</f>
        <v>3020</v>
      </c>
      <c r="I147" s="140">
        <f>+'Niv1Pub  '!I149+'Niv1Privé '!I146</f>
        <v>1529</v>
      </c>
      <c r="J147" s="140">
        <f>+'Niv1Pub  '!J149+'Niv1Privé '!J146</f>
        <v>4047</v>
      </c>
      <c r="K147" s="140">
        <f>+'Niv1Pub  '!K149+'Niv1Privé '!K146</f>
        <v>2153</v>
      </c>
      <c r="L147" s="139">
        <f t="shared" si="35"/>
        <v>19265</v>
      </c>
      <c r="M147" s="139">
        <f t="shared" si="35"/>
        <v>9734</v>
      </c>
      <c r="N147" s="82" t="s">
        <v>27</v>
      </c>
      <c r="O147" s="140">
        <f>+'Niv1Pub  '!O149+'Niv1Privé '!O146</f>
        <v>10</v>
      </c>
      <c r="P147" s="140">
        <f>+'Niv1Pub  '!P149+'Niv1Privé '!P146</f>
        <v>5</v>
      </c>
      <c r="Q147" s="140">
        <f>+'Niv1Pub  '!Q149+'Niv1Privé '!Q146</f>
        <v>788</v>
      </c>
      <c r="R147" s="140">
        <f>+'Niv1Pub  '!R149+'Niv1Privé '!R146</f>
        <v>336</v>
      </c>
      <c r="S147" s="140">
        <f>+'Niv1Pub  '!S149+'Niv1Privé '!S146</f>
        <v>1158</v>
      </c>
      <c r="T147" s="140">
        <f>+'Niv1Pub  '!T149+'Niv1Privé '!T146</f>
        <v>573</v>
      </c>
      <c r="U147" s="140">
        <f>+'Niv1Pub  '!U149+'Niv1Privé '!U146</f>
        <v>48</v>
      </c>
      <c r="V147" s="140">
        <f>+'Niv1Pub  '!V149+'Niv1Privé '!V146</f>
        <v>30</v>
      </c>
      <c r="W147" s="140">
        <f>+'Niv1Pub  '!W149+'Niv1Privé '!W146</f>
        <v>707</v>
      </c>
      <c r="X147" s="140">
        <f>+'Niv1Pub  '!X149+'Niv1Privé '!X146</f>
        <v>379</v>
      </c>
      <c r="Y147" s="139">
        <f t="shared" si="34"/>
        <v>2711</v>
      </c>
      <c r="Z147" s="139">
        <f t="shared" si="34"/>
        <v>1323</v>
      </c>
      <c r="AA147" s="82" t="s">
        <v>27</v>
      </c>
      <c r="AB147" s="82"/>
      <c r="AC147" s="82"/>
      <c r="AD147" s="82"/>
      <c r="AE147" s="82"/>
      <c r="AF147" s="82"/>
      <c r="AG147" s="82"/>
      <c r="AH147" s="140">
        <f>+'Niv1Pub  '!AJ149+'Niv1Privé '!AJ146</f>
        <v>229</v>
      </c>
      <c r="AI147" s="140">
        <f>+'Niv1Pub  '!AH149+'Niv1Privé '!AH146</f>
        <v>211</v>
      </c>
      <c r="AJ147" s="140">
        <f>+'Niv1Pub  '!AI149+'Niv1Privé '!AI146</f>
        <v>18</v>
      </c>
      <c r="AK147" s="140">
        <f>+'Niv1Pub  '!AK149+'Niv1Privé '!AK146</f>
        <v>333</v>
      </c>
      <c r="AL147" s="140">
        <f>+'Niv1Pub  '!AL149+'Niv1Privé '!AL146</f>
        <v>11</v>
      </c>
      <c r="AM147" s="140">
        <f>+'Niv1Pub  '!AM149+'Niv1Privé '!AM146</f>
        <v>5</v>
      </c>
      <c r="AN147" s="140">
        <f>+'Niv1Pub  '!AN149+'Niv1Privé '!AN146</f>
        <v>0</v>
      </c>
      <c r="AO147" s="140">
        <f>+'Niv1Pub  '!AO149+'Niv1Privé '!AO146</f>
        <v>370</v>
      </c>
      <c r="AP147" s="140">
        <f>+'Niv1Pub  '!AP149+'Niv1Privé '!AP146</f>
        <v>53</v>
      </c>
      <c r="AQ147" s="140">
        <f>+'Niv1Pub  '!AQ149+'Niv1Privé '!AQ146</f>
        <v>29</v>
      </c>
      <c r="AR147" s="140">
        <f>+'Niv1Pub  '!AR149+'Niv1Privé '!AR146</f>
        <v>29</v>
      </c>
      <c r="AS147" s="140">
        <f>+'Niv1Pub  '!AS149+'Niv1Privé '!AS146</f>
        <v>0</v>
      </c>
    </row>
    <row r="148" spans="1:45" ht="14.25" customHeight="1">
      <c r="A148" s="82" t="s">
        <v>28</v>
      </c>
      <c r="B148" s="140">
        <f>+'Niv1Pub  '!B150+'Niv1Privé '!B147</f>
        <v>10878</v>
      </c>
      <c r="C148" s="140">
        <f>+'Niv1Pub  '!C150+'Niv1Privé '!C147</f>
        <v>5439</v>
      </c>
      <c r="D148" s="140">
        <f>+'Niv1Pub  '!D150+'Niv1Privé '!D147</f>
        <v>17345</v>
      </c>
      <c r="E148" s="140">
        <f>+'Niv1Pub  '!E150+'Niv1Privé '!E147</f>
        <v>8424</v>
      </c>
      <c r="F148" s="140">
        <f>+'Niv1Pub  '!F150+'Niv1Privé '!F147</f>
        <v>6822</v>
      </c>
      <c r="G148" s="140">
        <f>+'Niv1Pub  '!G150+'Niv1Privé '!G147</f>
        <v>3337</v>
      </c>
      <c r="H148" s="140">
        <f>+'Niv1Pub  '!H150+'Niv1Privé '!H147</f>
        <v>2703</v>
      </c>
      <c r="I148" s="140">
        <f>+'Niv1Pub  '!I150+'Niv1Privé '!I147</f>
        <v>1366</v>
      </c>
      <c r="J148" s="140">
        <f>+'Niv1Pub  '!J150+'Niv1Privé '!J147</f>
        <v>2824</v>
      </c>
      <c r="K148" s="140">
        <f>+'Niv1Pub  '!K150+'Niv1Privé '!K147</f>
        <v>1421</v>
      </c>
      <c r="L148" s="139">
        <f t="shared" si="35"/>
        <v>40572</v>
      </c>
      <c r="M148" s="139">
        <f t="shared" si="35"/>
        <v>19987</v>
      </c>
      <c r="N148" s="82" t="s">
        <v>28</v>
      </c>
      <c r="O148" s="140">
        <f>+'Niv1Pub  '!O150+'Niv1Privé '!O147</f>
        <v>12</v>
      </c>
      <c r="P148" s="140">
        <f>+'Niv1Pub  '!P150+'Niv1Privé '!P147</f>
        <v>6</v>
      </c>
      <c r="Q148" s="140">
        <f>+'Niv1Pub  '!Q150+'Niv1Privé '!Q147</f>
        <v>2382</v>
      </c>
      <c r="R148" s="140">
        <f>+'Niv1Pub  '!R150+'Niv1Privé '!R147</f>
        <v>1023</v>
      </c>
      <c r="S148" s="140">
        <f>+'Niv1Pub  '!S150+'Niv1Privé '!S147</f>
        <v>1861</v>
      </c>
      <c r="T148" s="140">
        <f>+'Niv1Pub  '!T150+'Niv1Privé '!T147</f>
        <v>895</v>
      </c>
      <c r="U148" s="140">
        <f>+'Niv1Pub  '!U150+'Niv1Privé '!U147</f>
        <v>7</v>
      </c>
      <c r="V148" s="140">
        <f>+'Niv1Pub  '!V150+'Niv1Privé '!V147</f>
        <v>5</v>
      </c>
      <c r="W148" s="140">
        <f>+'Niv1Pub  '!W150+'Niv1Privé '!W147</f>
        <v>828</v>
      </c>
      <c r="X148" s="140">
        <f>+'Niv1Pub  '!X150+'Niv1Privé '!X147</f>
        <v>399</v>
      </c>
      <c r="Y148" s="139">
        <f t="shared" si="34"/>
        <v>5090</v>
      </c>
      <c r="Z148" s="139">
        <f t="shared" si="34"/>
        <v>2328</v>
      </c>
      <c r="AA148" s="82" t="s">
        <v>28</v>
      </c>
      <c r="AB148" s="82"/>
      <c r="AC148" s="82"/>
      <c r="AD148" s="82"/>
      <c r="AE148" s="82"/>
      <c r="AF148" s="82"/>
      <c r="AG148" s="82"/>
      <c r="AH148" s="140">
        <f>+'Niv1Pub  '!AJ150+'Niv1Privé '!AJ147</f>
        <v>627</v>
      </c>
      <c r="AI148" s="140">
        <f>+'Niv1Pub  '!AH150+'Niv1Privé '!AH147</f>
        <v>533</v>
      </c>
      <c r="AJ148" s="140">
        <f>+'Niv1Pub  '!AI150+'Niv1Privé '!AI147</f>
        <v>94</v>
      </c>
      <c r="AK148" s="140">
        <f>+'Niv1Pub  '!AK150+'Niv1Privé '!AK147</f>
        <v>339</v>
      </c>
      <c r="AL148" s="140">
        <f>+'Niv1Pub  '!AL150+'Niv1Privé '!AL147</f>
        <v>174</v>
      </c>
      <c r="AM148" s="140">
        <f>+'Niv1Pub  '!AM150+'Niv1Privé '!AM147</f>
        <v>1</v>
      </c>
      <c r="AN148" s="140">
        <f>+'Niv1Pub  '!AN150+'Niv1Privé '!AN147</f>
        <v>0</v>
      </c>
      <c r="AO148" s="140">
        <f>+'Niv1Pub  '!AO150+'Niv1Privé '!AO147</f>
        <v>533</v>
      </c>
      <c r="AP148" s="140">
        <f>+'Niv1Pub  '!AP150+'Niv1Privé '!AP147</f>
        <v>3</v>
      </c>
      <c r="AQ148" s="140">
        <f>+'Niv1Pub  '!AQ150+'Niv1Privé '!AQ147</f>
        <v>258</v>
      </c>
      <c r="AR148" s="140">
        <f>+'Niv1Pub  '!AR150+'Niv1Privé '!AR147</f>
        <v>236</v>
      </c>
      <c r="AS148" s="140">
        <f>+'Niv1Pub  '!AS150+'Niv1Privé '!AS147</f>
        <v>22</v>
      </c>
    </row>
    <row r="149" spans="1:45" ht="14.25" customHeight="1">
      <c r="A149" s="82" t="s">
        <v>31</v>
      </c>
      <c r="B149" s="140">
        <f>+'Niv1Pub  '!B151+'Niv1Privé '!B148</f>
        <v>10224</v>
      </c>
      <c r="C149" s="140">
        <f>+'Niv1Pub  '!C151+'Niv1Privé '!C148</f>
        <v>5070</v>
      </c>
      <c r="D149" s="140">
        <f>+'Niv1Pub  '!D151+'Niv1Privé '!D148</f>
        <v>11691</v>
      </c>
      <c r="E149" s="140">
        <f>+'Niv1Pub  '!E151+'Niv1Privé '!E148</f>
        <v>5716</v>
      </c>
      <c r="F149" s="140">
        <f>+'Niv1Pub  '!F151+'Niv1Privé '!F148</f>
        <v>4320</v>
      </c>
      <c r="G149" s="140">
        <f>+'Niv1Pub  '!G151+'Niv1Privé '!G148</f>
        <v>2083</v>
      </c>
      <c r="H149" s="140">
        <f>+'Niv1Pub  '!H151+'Niv1Privé '!H148</f>
        <v>2112</v>
      </c>
      <c r="I149" s="140">
        <f>+'Niv1Pub  '!I151+'Niv1Privé '!I148</f>
        <v>958</v>
      </c>
      <c r="J149" s="140">
        <f>+'Niv1Pub  '!J151+'Niv1Privé '!J148</f>
        <v>2024</v>
      </c>
      <c r="K149" s="140">
        <f>+'Niv1Pub  '!K151+'Niv1Privé '!K148</f>
        <v>1093</v>
      </c>
      <c r="L149" s="139">
        <f t="shared" si="35"/>
        <v>30371</v>
      </c>
      <c r="M149" s="139">
        <f t="shared" si="35"/>
        <v>14920</v>
      </c>
      <c r="N149" s="82" t="s">
        <v>31</v>
      </c>
      <c r="O149" s="140">
        <f>+'Niv1Pub  '!O151+'Niv1Privé '!O148</f>
        <v>91</v>
      </c>
      <c r="P149" s="140">
        <f>+'Niv1Pub  '!P151+'Niv1Privé '!P148</f>
        <v>51</v>
      </c>
      <c r="Q149" s="140">
        <f>+'Niv1Pub  '!Q151+'Niv1Privé '!Q148</f>
        <v>1557</v>
      </c>
      <c r="R149" s="140">
        <f>+'Niv1Pub  '!R151+'Niv1Privé '!R148</f>
        <v>738</v>
      </c>
      <c r="S149" s="140">
        <f>+'Niv1Pub  '!S151+'Niv1Privé '!S148</f>
        <v>1114</v>
      </c>
      <c r="T149" s="140">
        <f>+'Niv1Pub  '!T151+'Niv1Privé '!T148</f>
        <v>493</v>
      </c>
      <c r="U149" s="140">
        <f>+'Niv1Pub  '!U151+'Niv1Privé '!U148</f>
        <v>38</v>
      </c>
      <c r="V149" s="140">
        <f>+'Niv1Pub  '!V151+'Niv1Privé '!V148</f>
        <v>18</v>
      </c>
      <c r="W149" s="140">
        <f>+'Niv1Pub  '!W151+'Niv1Privé '!W148</f>
        <v>297</v>
      </c>
      <c r="X149" s="140">
        <f>+'Niv1Pub  '!X151+'Niv1Privé '!X148</f>
        <v>165</v>
      </c>
      <c r="Y149" s="139">
        <f t="shared" si="34"/>
        <v>3097</v>
      </c>
      <c r="Z149" s="139">
        <f t="shared" si="34"/>
        <v>1465</v>
      </c>
      <c r="AA149" s="82" t="s">
        <v>31</v>
      </c>
      <c r="AB149" s="82"/>
      <c r="AC149" s="82"/>
      <c r="AD149" s="82"/>
      <c r="AE149" s="82"/>
      <c r="AF149" s="82"/>
      <c r="AG149" s="82"/>
      <c r="AH149" s="140">
        <f>+'Niv1Pub  '!AJ151+'Niv1Privé '!AJ148</f>
        <v>433</v>
      </c>
      <c r="AI149" s="140">
        <f>+'Niv1Pub  '!AH151+'Niv1Privé '!AH148</f>
        <v>351</v>
      </c>
      <c r="AJ149" s="140">
        <f>+'Niv1Pub  '!AI151+'Niv1Privé '!AI148</f>
        <v>82</v>
      </c>
      <c r="AK149" s="140">
        <f>+'Niv1Pub  '!AK151+'Niv1Privé '!AK148</f>
        <v>258</v>
      </c>
      <c r="AL149" s="140">
        <f>+'Niv1Pub  '!AL151+'Niv1Privé '!AL148</f>
        <v>145</v>
      </c>
      <c r="AM149" s="140">
        <f>+'Niv1Pub  '!AM151+'Niv1Privé '!AM148</f>
        <v>12</v>
      </c>
      <c r="AN149" s="140">
        <f>+'Niv1Pub  '!AN151+'Niv1Privé '!AN148</f>
        <v>3</v>
      </c>
      <c r="AO149" s="140">
        <f>+'Niv1Pub  '!AO151+'Niv1Privé '!AO148</f>
        <v>439</v>
      </c>
      <c r="AP149" s="140">
        <f>+'Niv1Pub  '!AP151+'Niv1Privé '!AP148</f>
        <v>13</v>
      </c>
      <c r="AQ149" s="140">
        <f>+'Niv1Pub  '!AQ151+'Niv1Privé '!AQ148</f>
        <v>177</v>
      </c>
      <c r="AR149" s="140">
        <f>+'Niv1Pub  '!AR151+'Niv1Privé '!AR148</f>
        <v>171</v>
      </c>
      <c r="AS149" s="140">
        <f>+'Niv1Pub  '!AS151+'Niv1Privé '!AS148</f>
        <v>6</v>
      </c>
    </row>
    <row r="150" spans="1:45" ht="14.25" customHeight="1">
      <c r="A150" s="82" t="s">
        <v>32</v>
      </c>
      <c r="B150" s="140">
        <f>+'Niv1Pub  '!B152+'Niv1Privé '!B149</f>
        <v>11844</v>
      </c>
      <c r="C150" s="140">
        <f>+'Niv1Pub  '!C152+'Niv1Privé '!C149</f>
        <v>5777</v>
      </c>
      <c r="D150" s="140">
        <f>+'Niv1Pub  '!D152+'Niv1Privé '!D149</f>
        <v>11893</v>
      </c>
      <c r="E150" s="140">
        <f>+'Niv1Pub  '!E152+'Niv1Privé '!E149</f>
        <v>5670</v>
      </c>
      <c r="F150" s="140">
        <f>+'Niv1Pub  '!F152+'Niv1Privé '!F149</f>
        <v>6625</v>
      </c>
      <c r="G150" s="140">
        <f>+'Niv1Pub  '!G152+'Niv1Privé '!G149</f>
        <v>3337</v>
      </c>
      <c r="H150" s="140">
        <f>+'Niv1Pub  '!H152+'Niv1Privé '!H149</f>
        <v>3313</v>
      </c>
      <c r="I150" s="140">
        <f>+'Niv1Pub  '!I152+'Niv1Privé '!I149</f>
        <v>1657</v>
      </c>
      <c r="J150" s="140">
        <f>+'Niv1Pub  '!J152+'Niv1Privé '!J149</f>
        <v>3929</v>
      </c>
      <c r="K150" s="140">
        <f>+'Niv1Pub  '!K152+'Niv1Privé '!K149</f>
        <v>1943</v>
      </c>
      <c r="L150" s="139">
        <f>++B150+D150+F150+H150+J150</f>
        <v>37604</v>
      </c>
      <c r="M150" s="139">
        <f>++C150+E150+G150+I150+K150</f>
        <v>18384</v>
      </c>
      <c r="N150" s="82" t="s">
        <v>32</v>
      </c>
      <c r="O150" s="140">
        <f>+'Niv1Pub  '!O152+'Niv1Privé '!O149</f>
        <v>104</v>
      </c>
      <c r="P150" s="140">
        <f>+'Niv1Pub  '!P152+'Niv1Privé '!P149</f>
        <v>62</v>
      </c>
      <c r="Q150" s="140">
        <f>+'Niv1Pub  '!Q152+'Niv1Privé '!Q149</f>
        <v>2075</v>
      </c>
      <c r="R150" s="140">
        <f>+'Niv1Pub  '!R152+'Niv1Privé '!R149</f>
        <v>973</v>
      </c>
      <c r="S150" s="140">
        <f>+'Niv1Pub  '!S152+'Niv1Privé '!S149</f>
        <v>1936</v>
      </c>
      <c r="T150" s="140">
        <f>+'Niv1Pub  '!T152+'Niv1Privé '!T149</f>
        <v>965</v>
      </c>
      <c r="U150" s="140">
        <f>+'Niv1Pub  '!U152+'Niv1Privé '!U149</f>
        <v>43</v>
      </c>
      <c r="V150" s="140">
        <f>+'Niv1Pub  '!V152+'Niv1Privé '!V149</f>
        <v>25</v>
      </c>
      <c r="W150" s="140">
        <f>+'Niv1Pub  '!W152+'Niv1Privé '!W149</f>
        <v>1117</v>
      </c>
      <c r="X150" s="140">
        <f>+'Niv1Pub  '!X152+'Niv1Privé '!X149</f>
        <v>550</v>
      </c>
      <c r="Y150" s="139">
        <f>O150+Q150+S150+U150+W150</f>
        <v>5275</v>
      </c>
      <c r="Z150" s="139">
        <f>P150+R150+T150+V150+X150</f>
        <v>2575</v>
      </c>
      <c r="AA150" s="82" t="s">
        <v>32</v>
      </c>
      <c r="AB150" s="82"/>
      <c r="AC150" s="82"/>
      <c r="AD150" s="82"/>
      <c r="AE150" s="82"/>
      <c r="AF150" s="82"/>
      <c r="AG150" s="82"/>
      <c r="AH150" s="140">
        <f>+'Niv1Pub  '!AJ152+'Niv1Privé '!AJ149</f>
        <v>545</v>
      </c>
      <c r="AI150" s="140">
        <f>+'Niv1Pub  '!AH152+'Niv1Privé '!AH149</f>
        <v>473</v>
      </c>
      <c r="AJ150" s="140">
        <f>+'Niv1Pub  '!AI152+'Niv1Privé '!AI149</f>
        <v>72</v>
      </c>
      <c r="AK150" s="140">
        <f>+'Niv1Pub  '!AK152+'Niv1Privé '!AK149</f>
        <v>229</v>
      </c>
      <c r="AL150" s="140">
        <f>+'Niv1Pub  '!AL152+'Niv1Privé '!AL149</f>
        <v>315</v>
      </c>
      <c r="AM150" s="140">
        <f>+'Niv1Pub  '!AM152+'Niv1Privé '!AM149</f>
        <v>1</v>
      </c>
      <c r="AN150" s="140">
        <f>+'Niv1Pub  '!AN152+'Niv1Privé '!AN149</f>
        <v>4</v>
      </c>
      <c r="AO150" s="140">
        <f>+'Niv1Pub  '!AO152+'Niv1Privé '!AO149</f>
        <v>549</v>
      </c>
      <c r="AP150" s="140">
        <f>+'Niv1Pub  '!AP152+'Niv1Privé '!AP149</f>
        <v>7</v>
      </c>
      <c r="AQ150" s="140">
        <f>+'Niv1Pub  '!AQ152+'Niv1Privé '!AQ149</f>
        <v>264</v>
      </c>
      <c r="AR150" s="140">
        <f>+'Niv1Pub  '!AR152+'Niv1Privé '!AR149</f>
        <v>196</v>
      </c>
      <c r="AS150" s="140">
        <f>+'Niv1Pub  '!AS152+'Niv1Privé '!AS149</f>
        <v>68</v>
      </c>
    </row>
    <row r="151" spans="1:45" ht="9.75" customHeight="1">
      <c r="A151" s="104"/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04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  <c r="AQ151" s="109"/>
      <c r="AR151" s="109"/>
      <c r="AS151" s="109"/>
    </row>
    <row r="152" spans="1:42" ht="9.75" customHeight="1">
      <c r="A152" s="111"/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11"/>
      <c r="O152" s="143"/>
      <c r="P152" s="143"/>
      <c r="Q152" s="143"/>
      <c r="R152" s="143"/>
      <c r="S152" s="143"/>
      <c r="T152" s="143"/>
      <c r="U152" s="143"/>
      <c r="V152" s="143"/>
      <c r="W152" s="143"/>
      <c r="X152" s="143"/>
      <c r="Y152" s="143"/>
      <c r="Z152" s="143"/>
      <c r="AA152" s="287"/>
      <c r="AB152" s="111"/>
      <c r="AC152" s="111"/>
      <c r="AD152" s="111"/>
      <c r="AE152" s="111"/>
      <c r="AF152" s="111"/>
      <c r="AG152" s="111"/>
      <c r="AH152" s="111"/>
      <c r="AI152" s="111"/>
      <c r="AJ152" s="111"/>
      <c r="AK152" s="111"/>
      <c r="AL152" s="111"/>
      <c r="AM152" s="111"/>
      <c r="AN152" s="111"/>
      <c r="AO152" s="111"/>
      <c r="AP152" s="111"/>
    </row>
    <row r="153" spans="1:42" ht="12.75">
      <c r="A153" s="97" t="s">
        <v>185</v>
      </c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97" t="s">
        <v>189</v>
      </c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97" t="s">
        <v>192</v>
      </c>
      <c r="AB153" s="97"/>
      <c r="AC153" s="97"/>
      <c r="AD153" s="97"/>
      <c r="AE153" s="97"/>
      <c r="AF153" s="97"/>
      <c r="AG153" s="97"/>
      <c r="AH153" s="122"/>
      <c r="AI153" s="97"/>
      <c r="AJ153" s="122"/>
      <c r="AK153" s="97"/>
      <c r="AL153" s="97"/>
      <c r="AM153" s="97"/>
      <c r="AN153" s="122"/>
      <c r="AO153" s="122"/>
      <c r="AP153" s="97"/>
    </row>
    <row r="154" spans="1:42" ht="12.75">
      <c r="A154" s="97" t="s">
        <v>415</v>
      </c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97" t="s">
        <v>415</v>
      </c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97" t="s">
        <v>426</v>
      </c>
      <c r="AB154" s="97"/>
      <c r="AC154" s="97"/>
      <c r="AD154" s="97"/>
      <c r="AE154" s="97"/>
      <c r="AF154" s="97"/>
      <c r="AG154" s="97"/>
      <c r="AH154" s="122"/>
      <c r="AI154" s="97"/>
      <c r="AJ154" s="122"/>
      <c r="AK154" s="97"/>
      <c r="AL154" s="97"/>
      <c r="AM154" s="97"/>
      <c r="AN154" s="122"/>
      <c r="AO154" s="122"/>
      <c r="AP154" s="97"/>
    </row>
    <row r="155" spans="1:42" ht="12.75">
      <c r="A155" s="97" t="s">
        <v>401</v>
      </c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97" t="s">
        <v>401</v>
      </c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97" t="s">
        <v>401</v>
      </c>
      <c r="AB155" s="97"/>
      <c r="AC155" s="97"/>
      <c r="AD155" s="97"/>
      <c r="AE155" s="97"/>
      <c r="AF155" s="97"/>
      <c r="AG155" s="97"/>
      <c r="AH155" s="122"/>
      <c r="AI155" s="97"/>
      <c r="AJ155" s="122"/>
      <c r="AK155" s="97"/>
      <c r="AL155" s="97"/>
      <c r="AM155" s="97"/>
      <c r="AN155" s="122"/>
      <c r="AO155" s="122"/>
      <c r="AP155" s="97"/>
    </row>
    <row r="156" spans="2:42" ht="12.75"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B156" s="113"/>
      <c r="AC156" s="113"/>
      <c r="AD156" s="113"/>
      <c r="AE156" s="113"/>
      <c r="AF156" s="113"/>
      <c r="AG156" s="113"/>
      <c r="AH156" s="113"/>
      <c r="AI156" s="113"/>
      <c r="AJ156" s="113"/>
      <c r="AK156" s="113"/>
      <c r="AL156" s="113"/>
      <c r="AM156" s="113"/>
      <c r="AN156" s="113"/>
      <c r="AO156" s="113"/>
      <c r="AP156" s="113"/>
    </row>
    <row r="157" spans="1:44" ht="12.75">
      <c r="A157" s="100" t="s">
        <v>540</v>
      </c>
      <c r="B157" s="137"/>
      <c r="C157" s="137"/>
      <c r="D157" s="137"/>
      <c r="E157" s="137"/>
      <c r="F157" s="137"/>
      <c r="G157" s="137"/>
      <c r="H157" s="137"/>
      <c r="I157" s="137"/>
      <c r="J157" s="137" t="s">
        <v>186</v>
      </c>
      <c r="K157" s="137"/>
      <c r="L157" s="137"/>
      <c r="M157" s="137"/>
      <c r="N157" s="100" t="s">
        <v>540</v>
      </c>
      <c r="O157" s="137"/>
      <c r="P157" s="137"/>
      <c r="Q157" s="137"/>
      <c r="R157" s="137"/>
      <c r="S157" s="137"/>
      <c r="T157" s="137"/>
      <c r="U157" s="137"/>
      <c r="V157" s="137"/>
      <c r="W157" s="137" t="s">
        <v>186</v>
      </c>
      <c r="X157" s="137"/>
      <c r="Y157" s="137"/>
      <c r="Z157" s="137"/>
      <c r="AA157" s="100" t="s">
        <v>540</v>
      </c>
      <c r="AB157" s="113"/>
      <c r="AC157" s="113"/>
      <c r="AD157" s="113"/>
      <c r="AE157" s="113"/>
      <c r="AF157" s="113"/>
      <c r="AG157" s="113"/>
      <c r="AH157" s="113"/>
      <c r="AI157" s="113"/>
      <c r="AJ157" s="113"/>
      <c r="AK157" s="113"/>
      <c r="AL157" s="113"/>
      <c r="AM157" s="113"/>
      <c r="AO157" s="113"/>
      <c r="AP157" s="113"/>
      <c r="AR157" s="113" t="s">
        <v>186</v>
      </c>
    </row>
    <row r="158" spans="2:42" ht="12.75"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B158" s="113"/>
      <c r="AC158" s="113"/>
      <c r="AD158" s="113"/>
      <c r="AE158" s="113"/>
      <c r="AF158" s="113"/>
      <c r="AG158" s="113"/>
      <c r="AH158" s="113"/>
      <c r="AI158" s="113"/>
      <c r="AJ158" s="113"/>
      <c r="AK158" s="113"/>
      <c r="AL158" s="113"/>
      <c r="AM158" s="113"/>
      <c r="AN158" s="113"/>
      <c r="AO158" s="113"/>
      <c r="AP158" s="113"/>
    </row>
    <row r="159" spans="1:45" ht="15.75" customHeight="1">
      <c r="A159" s="101"/>
      <c r="B159" s="30" t="s">
        <v>260</v>
      </c>
      <c r="C159" s="84"/>
      <c r="D159" s="30" t="s">
        <v>261</v>
      </c>
      <c r="E159" s="84"/>
      <c r="F159" s="30" t="s">
        <v>262</v>
      </c>
      <c r="G159" s="84"/>
      <c r="H159" s="30" t="s">
        <v>263</v>
      </c>
      <c r="I159" s="84"/>
      <c r="J159" s="30" t="s">
        <v>264</v>
      </c>
      <c r="K159" s="84"/>
      <c r="L159" s="30" t="s">
        <v>127</v>
      </c>
      <c r="M159" s="84"/>
      <c r="N159" s="101"/>
      <c r="O159" s="30" t="s">
        <v>260</v>
      </c>
      <c r="P159" s="84"/>
      <c r="Q159" s="30" t="s">
        <v>261</v>
      </c>
      <c r="R159" s="84"/>
      <c r="S159" s="30" t="s">
        <v>262</v>
      </c>
      <c r="T159" s="84"/>
      <c r="U159" s="30" t="s">
        <v>263</v>
      </c>
      <c r="V159" s="84"/>
      <c r="W159" s="30" t="s">
        <v>264</v>
      </c>
      <c r="X159" s="84"/>
      <c r="Y159" s="30" t="s">
        <v>127</v>
      </c>
      <c r="Z159" s="84"/>
      <c r="AA159" s="296"/>
      <c r="AB159" s="531" t="s">
        <v>132</v>
      </c>
      <c r="AC159" s="531"/>
      <c r="AD159" s="531"/>
      <c r="AE159" s="531"/>
      <c r="AF159" s="531"/>
      <c r="AG159" s="532"/>
      <c r="AH159" s="256" t="s">
        <v>5</v>
      </c>
      <c r="AI159" s="294"/>
      <c r="AJ159" s="103"/>
      <c r="AK159" s="256" t="s">
        <v>534</v>
      </c>
      <c r="AL159" s="297"/>
      <c r="AM159" s="103"/>
      <c r="AN159" s="206"/>
      <c r="AO159" s="102"/>
      <c r="AP159" s="298" t="s">
        <v>385</v>
      </c>
      <c r="AQ159" s="256" t="s">
        <v>386</v>
      </c>
      <c r="AR159" s="294"/>
      <c r="AS159" s="299"/>
    </row>
    <row r="160" spans="1:45" ht="31.5" customHeight="1">
      <c r="A160" s="104" t="s">
        <v>416</v>
      </c>
      <c r="B160" s="31" t="s">
        <v>532</v>
      </c>
      <c r="C160" s="31" t="s">
        <v>265</v>
      </c>
      <c r="D160" s="31" t="s">
        <v>532</v>
      </c>
      <c r="E160" s="31" t="s">
        <v>265</v>
      </c>
      <c r="F160" s="31" t="s">
        <v>532</v>
      </c>
      <c r="G160" s="31" t="s">
        <v>265</v>
      </c>
      <c r="H160" s="31" t="s">
        <v>532</v>
      </c>
      <c r="I160" s="31" t="s">
        <v>265</v>
      </c>
      <c r="J160" s="31" t="s">
        <v>532</v>
      </c>
      <c r="K160" s="31" t="s">
        <v>265</v>
      </c>
      <c r="L160" s="31" t="s">
        <v>532</v>
      </c>
      <c r="M160" s="31" t="s">
        <v>265</v>
      </c>
      <c r="N160" s="104" t="s">
        <v>416</v>
      </c>
      <c r="O160" s="31" t="s">
        <v>532</v>
      </c>
      <c r="P160" s="31" t="s">
        <v>265</v>
      </c>
      <c r="Q160" s="31" t="s">
        <v>532</v>
      </c>
      <c r="R160" s="31" t="s">
        <v>265</v>
      </c>
      <c r="S160" s="31" t="s">
        <v>532</v>
      </c>
      <c r="T160" s="31" t="s">
        <v>265</v>
      </c>
      <c r="U160" s="31" t="s">
        <v>532</v>
      </c>
      <c r="V160" s="31" t="s">
        <v>265</v>
      </c>
      <c r="W160" s="31" t="s">
        <v>532</v>
      </c>
      <c r="X160" s="31" t="s">
        <v>265</v>
      </c>
      <c r="Y160" s="31" t="s">
        <v>532</v>
      </c>
      <c r="Z160" s="31" t="s">
        <v>265</v>
      </c>
      <c r="AA160" s="300" t="s">
        <v>416</v>
      </c>
      <c r="AB160" s="207" t="s">
        <v>387</v>
      </c>
      <c r="AC160" s="207" t="s">
        <v>388</v>
      </c>
      <c r="AD160" s="207" t="s">
        <v>389</v>
      </c>
      <c r="AE160" s="207" t="s">
        <v>390</v>
      </c>
      <c r="AF160" s="207" t="s">
        <v>391</v>
      </c>
      <c r="AG160" s="265" t="s">
        <v>259</v>
      </c>
      <c r="AH160" s="265" t="s">
        <v>392</v>
      </c>
      <c r="AI160" s="301" t="s">
        <v>393</v>
      </c>
      <c r="AJ160" s="301" t="s">
        <v>394</v>
      </c>
      <c r="AK160" s="302" t="s">
        <v>533</v>
      </c>
      <c r="AL160" s="212" t="s">
        <v>395</v>
      </c>
      <c r="AM160" s="212" t="s">
        <v>276</v>
      </c>
      <c r="AN160" s="212" t="s">
        <v>396</v>
      </c>
      <c r="AO160" s="303" t="s">
        <v>397</v>
      </c>
      <c r="AP160" s="304" t="s">
        <v>128</v>
      </c>
      <c r="AQ160" s="305" t="s">
        <v>143</v>
      </c>
      <c r="AR160" s="257" t="s">
        <v>138</v>
      </c>
      <c r="AS160" s="305" t="s">
        <v>144</v>
      </c>
    </row>
    <row r="161" spans="1:45" ht="12.75">
      <c r="A161" s="82"/>
      <c r="B161" s="138"/>
      <c r="C161" s="138"/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  <c r="N161" s="82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01"/>
      <c r="AB161" s="197"/>
      <c r="AC161" s="197"/>
      <c r="AD161" s="197"/>
      <c r="AE161" s="197"/>
      <c r="AF161" s="101"/>
      <c r="AG161" s="95"/>
      <c r="AH161" s="210"/>
      <c r="AI161" s="210"/>
      <c r="AJ161" s="95"/>
      <c r="AK161" s="95"/>
      <c r="AL161" s="95"/>
      <c r="AM161" s="95"/>
      <c r="AN161" s="197"/>
      <c r="AO161" s="95"/>
      <c r="AP161" s="309"/>
      <c r="AQ161" s="255"/>
      <c r="AR161" s="255"/>
      <c r="AS161" s="255"/>
    </row>
    <row r="162" spans="1:45" ht="12.75">
      <c r="A162" s="81" t="s">
        <v>267</v>
      </c>
      <c r="B162" s="139">
        <f>SUM(B163:B184)</f>
        <v>158431</v>
      </c>
      <c r="C162" s="139">
        <f aca="true" t="shared" si="36" ref="C162:M162">SUM(C163:C184)</f>
        <v>81284</v>
      </c>
      <c r="D162" s="139">
        <f t="shared" si="36"/>
        <v>103059</v>
      </c>
      <c r="E162" s="139">
        <f t="shared" si="36"/>
        <v>53189</v>
      </c>
      <c r="F162" s="139">
        <f t="shared" si="36"/>
        <v>56220</v>
      </c>
      <c r="G162" s="139">
        <f t="shared" si="36"/>
        <v>29094</v>
      </c>
      <c r="H162" s="139">
        <f t="shared" si="36"/>
        <v>30909</v>
      </c>
      <c r="I162" s="139">
        <f t="shared" si="36"/>
        <v>16213</v>
      </c>
      <c r="J162" s="139">
        <f t="shared" si="36"/>
        <v>23043</v>
      </c>
      <c r="K162" s="139">
        <f t="shared" si="36"/>
        <v>11737</v>
      </c>
      <c r="L162" s="139">
        <f t="shared" si="36"/>
        <v>371662</v>
      </c>
      <c r="M162" s="139">
        <f t="shared" si="36"/>
        <v>191517</v>
      </c>
      <c r="N162" s="81" t="s">
        <v>267</v>
      </c>
      <c r="O162" s="139">
        <f aca="true" t="shared" si="37" ref="O162:Z162">SUM(O163:O184)</f>
        <v>23615</v>
      </c>
      <c r="P162" s="139">
        <f t="shared" si="37"/>
        <v>12015</v>
      </c>
      <c r="Q162" s="139">
        <f t="shared" si="37"/>
        <v>16870</v>
      </c>
      <c r="R162" s="139">
        <f t="shared" si="37"/>
        <v>8553</v>
      </c>
      <c r="S162" s="139">
        <f t="shared" si="37"/>
        <v>11871</v>
      </c>
      <c r="T162" s="139">
        <f t="shared" si="37"/>
        <v>6093</v>
      </c>
      <c r="U162" s="139">
        <f t="shared" si="37"/>
        <v>2287</v>
      </c>
      <c r="V162" s="139">
        <f t="shared" si="37"/>
        <v>1261</v>
      </c>
      <c r="W162" s="139">
        <f t="shared" si="37"/>
        <v>3261</v>
      </c>
      <c r="X162" s="139">
        <f t="shared" si="37"/>
        <v>1647</v>
      </c>
      <c r="Y162" s="139">
        <f t="shared" si="37"/>
        <v>57904</v>
      </c>
      <c r="Z162" s="139">
        <f t="shared" si="37"/>
        <v>29569</v>
      </c>
      <c r="AA162" s="81" t="s">
        <v>267</v>
      </c>
      <c r="AB162" s="139">
        <f aca="true" t="shared" si="38" ref="AB162:AG162">SUM(AB166:AB184)</f>
        <v>0</v>
      </c>
      <c r="AC162" s="139">
        <f t="shared" si="38"/>
        <v>0</v>
      </c>
      <c r="AD162" s="139">
        <f t="shared" si="38"/>
        <v>0</v>
      </c>
      <c r="AE162" s="139">
        <f t="shared" si="38"/>
        <v>0</v>
      </c>
      <c r="AF162" s="139">
        <f t="shared" si="38"/>
        <v>0</v>
      </c>
      <c r="AG162" s="139">
        <f t="shared" si="38"/>
        <v>0</v>
      </c>
      <c r="AH162" s="139">
        <f aca="true" t="shared" si="39" ref="AH162:AS162">SUM(AH163:AH184)</f>
        <v>5719</v>
      </c>
      <c r="AI162" s="139">
        <f t="shared" si="39"/>
        <v>5032</v>
      </c>
      <c r="AJ162" s="139">
        <f t="shared" si="39"/>
        <v>687</v>
      </c>
      <c r="AK162" s="139">
        <f t="shared" si="39"/>
        <v>3618</v>
      </c>
      <c r="AL162" s="139">
        <f t="shared" si="39"/>
        <v>1011</v>
      </c>
      <c r="AM162" s="139">
        <f t="shared" si="39"/>
        <v>911</v>
      </c>
      <c r="AN162" s="139">
        <f t="shared" si="39"/>
        <v>158</v>
      </c>
      <c r="AO162" s="139">
        <f t="shared" si="39"/>
        <v>7051</v>
      </c>
      <c r="AP162" s="139">
        <f t="shared" si="39"/>
        <v>488</v>
      </c>
      <c r="AQ162" s="139">
        <f t="shared" si="39"/>
        <v>2753</v>
      </c>
      <c r="AR162" s="139">
        <f t="shared" si="39"/>
        <v>2291</v>
      </c>
      <c r="AS162" s="139">
        <f t="shared" si="39"/>
        <v>462</v>
      </c>
    </row>
    <row r="163" spans="1:45" ht="9.75" customHeight="1">
      <c r="A163" s="82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39"/>
      <c r="M163" s="139"/>
      <c r="N163" s="82"/>
      <c r="O163" s="140"/>
      <c r="P163" s="140"/>
      <c r="Q163" s="140"/>
      <c r="R163" s="140"/>
      <c r="S163" s="140"/>
      <c r="T163" s="140"/>
      <c r="U163" s="140"/>
      <c r="V163" s="140"/>
      <c r="W163" s="140"/>
      <c r="X163" s="140"/>
      <c r="Y163" s="139"/>
      <c r="Z163" s="139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114"/>
      <c r="AQ163" s="107"/>
      <c r="AR163" s="107"/>
      <c r="AS163" s="107"/>
    </row>
    <row r="164" spans="1:45" ht="13.5" customHeight="1">
      <c r="A164" s="82" t="s">
        <v>51</v>
      </c>
      <c r="B164" s="140">
        <f>+'Niv1Pub  '!B166+'Niv1Privé '!B162</f>
        <v>12657</v>
      </c>
      <c r="C164" s="140">
        <f>+'Niv1Pub  '!C166+'Niv1Privé '!C162</f>
        <v>6795</v>
      </c>
      <c r="D164" s="140">
        <f>+'Niv1Pub  '!D166+'Niv1Privé '!D162</f>
        <v>6392</v>
      </c>
      <c r="E164" s="140">
        <f>+'Niv1Pub  '!E166+'Niv1Privé '!E162</f>
        <v>3535</v>
      </c>
      <c r="F164" s="140">
        <f>+'Niv1Pub  '!F166+'Niv1Privé '!F162</f>
        <v>3179</v>
      </c>
      <c r="G164" s="140">
        <f>+'Niv1Pub  '!G166+'Niv1Privé '!G162</f>
        <v>1764</v>
      </c>
      <c r="H164" s="140">
        <f>+'Niv1Pub  '!H166+'Niv1Privé '!H162</f>
        <v>1617</v>
      </c>
      <c r="I164" s="140">
        <f>+'Niv1Pub  '!I166+'Niv1Privé '!I162</f>
        <v>871</v>
      </c>
      <c r="J164" s="140">
        <f>+'Niv1Pub  '!J166+'Niv1Privé '!J162</f>
        <v>1130</v>
      </c>
      <c r="K164" s="140">
        <f>+'Niv1Pub  '!K166+'Niv1Privé '!K162</f>
        <v>621</v>
      </c>
      <c r="L164" s="139">
        <f aca="true" t="shared" si="40" ref="L164:M166">++B164+D164+F164+H164+J164</f>
        <v>24975</v>
      </c>
      <c r="M164" s="139">
        <f t="shared" si="40"/>
        <v>13586</v>
      </c>
      <c r="N164" s="82" t="s">
        <v>51</v>
      </c>
      <c r="O164" s="140">
        <f>+'Niv1Pub  '!O166+'Niv1Privé '!O162</f>
        <v>5483</v>
      </c>
      <c r="P164" s="140">
        <f>+'Niv1Pub  '!P166+'Niv1Privé '!P162</f>
        <v>2920</v>
      </c>
      <c r="Q164" s="140">
        <f>+'Niv1Pub  '!Q166+'Niv1Privé '!Q162</f>
        <v>1352</v>
      </c>
      <c r="R164" s="140">
        <f>+'Niv1Pub  '!R166+'Niv1Privé '!R162</f>
        <v>783</v>
      </c>
      <c r="S164" s="140">
        <f>+'Niv1Pub  '!S166+'Niv1Privé '!S162</f>
        <v>683</v>
      </c>
      <c r="T164" s="140">
        <f>+'Niv1Pub  '!T166+'Niv1Privé '!T162</f>
        <v>369</v>
      </c>
      <c r="U164" s="140">
        <f>+'Niv1Pub  '!U166+'Niv1Privé '!U162</f>
        <v>231</v>
      </c>
      <c r="V164" s="140">
        <f>+'Niv1Pub  '!V166+'Niv1Privé '!V162</f>
        <v>141</v>
      </c>
      <c r="W164" s="140">
        <f>+'Niv1Pub  '!W166+'Niv1Privé '!W162</f>
        <v>172</v>
      </c>
      <c r="X164" s="140">
        <f>+'Niv1Pub  '!X166+'Niv1Privé '!X162</f>
        <v>92</v>
      </c>
      <c r="Y164" s="139">
        <f>O164+Q164+S164+U164+W164</f>
        <v>7921</v>
      </c>
      <c r="Z164" s="139">
        <f>P164+R164+T164+V164+X164</f>
        <v>4305</v>
      </c>
      <c r="AA164" s="82" t="s">
        <v>51</v>
      </c>
      <c r="AB164" s="82"/>
      <c r="AC164" s="82"/>
      <c r="AD164" s="82"/>
      <c r="AE164" s="82"/>
      <c r="AF164" s="82"/>
      <c r="AG164" s="82"/>
      <c r="AH164" s="140">
        <f>+'Niv1Pub  '!AJ166+'Niv1Privé '!AJ162</f>
        <v>353</v>
      </c>
      <c r="AI164" s="140">
        <f>+'Niv1Pub  '!AH166+'Niv1Privé '!AH162</f>
        <v>320</v>
      </c>
      <c r="AJ164" s="140">
        <f>+'Niv1Pub  '!AI166+'Niv1Privé '!AI162</f>
        <v>33</v>
      </c>
      <c r="AK164" s="140">
        <f>+'Niv1Pub  '!AK166+'Niv1Privé '!AK162</f>
        <v>201</v>
      </c>
      <c r="AL164" s="140">
        <f>+'Niv1Pub  '!AL166+'Niv1Privé '!AL162</f>
        <v>36</v>
      </c>
      <c r="AM164" s="140">
        <f>+'Niv1Pub  '!AM166+'Niv1Privé '!AM162</f>
        <v>46</v>
      </c>
      <c r="AN164" s="140">
        <f>+'Niv1Pub  '!AN166+'Niv1Privé '!AN162</f>
        <v>60</v>
      </c>
      <c r="AO164" s="140">
        <f>+'Niv1Pub  '!AO166+'Niv1Privé '!AO162</f>
        <v>400</v>
      </c>
      <c r="AP164" s="140">
        <f>+'Niv1Pub  '!AP166+'Niv1Privé '!AP162</f>
        <v>10</v>
      </c>
      <c r="AQ164" s="140">
        <f>+'Niv1Pub  '!AQ166+'Niv1Privé '!AQ162</f>
        <v>211</v>
      </c>
      <c r="AR164" s="140">
        <f>+'Niv1Pub  '!AR166+'Niv1Privé '!AR162</f>
        <v>144</v>
      </c>
      <c r="AS164" s="140">
        <f>+'Niv1Pub  '!AS166+'Niv1Privé '!AS162</f>
        <v>67</v>
      </c>
    </row>
    <row r="165" spans="1:45" ht="13.5" customHeight="1">
      <c r="A165" s="82" t="s">
        <v>52</v>
      </c>
      <c r="B165" s="140">
        <f>+'Niv1Pub  '!B167+'Niv1Privé '!B163</f>
        <v>13125</v>
      </c>
      <c r="C165" s="140">
        <f>+'Niv1Pub  '!C167+'Niv1Privé '!C163</f>
        <v>6966</v>
      </c>
      <c r="D165" s="140">
        <f>+'Niv1Pub  '!D167+'Niv1Privé '!D163</f>
        <v>9134</v>
      </c>
      <c r="E165" s="140">
        <f>+'Niv1Pub  '!E167+'Niv1Privé '!E163</f>
        <v>4913</v>
      </c>
      <c r="F165" s="140">
        <f>+'Niv1Pub  '!F167+'Niv1Privé '!F163</f>
        <v>4898</v>
      </c>
      <c r="G165" s="140">
        <f>+'Niv1Pub  '!G167+'Niv1Privé '!G163</f>
        <v>2743</v>
      </c>
      <c r="H165" s="140">
        <f>+'Niv1Pub  '!H167+'Niv1Privé '!H163</f>
        <v>2536</v>
      </c>
      <c r="I165" s="140">
        <f>+'Niv1Pub  '!I167+'Niv1Privé '!I163</f>
        <v>1410</v>
      </c>
      <c r="J165" s="140">
        <f>+'Niv1Pub  '!J167+'Niv1Privé '!J163</f>
        <v>1890</v>
      </c>
      <c r="K165" s="140">
        <f>+'Niv1Pub  '!K167+'Niv1Privé '!K163</f>
        <v>1045</v>
      </c>
      <c r="L165" s="139">
        <f t="shared" si="40"/>
        <v>31583</v>
      </c>
      <c r="M165" s="139">
        <f t="shared" si="40"/>
        <v>17077</v>
      </c>
      <c r="N165" s="82" t="s">
        <v>52</v>
      </c>
      <c r="O165" s="140">
        <f>+'Niv1Pub  '!O167+'Niv1Privé '!O163</f>
        <v>12</v>
      </c>
      <c r="P165" s="140">
        <f>+'Niv1Pub  '!P167+'Niv1Privé '!P163</f>
        <v>5</v>
      </c>
      <c r="Q165" s="140">
        <f>+'Niv1Pub  '!Q167+'Niv1Privé '!Q163</f>
        <v>1436</v>
      </c>
      <c r="R165" s="140">
        <f>+'Niv1Pub  '!R167+'Niv1Privé '!R163</f>
        <v>767</v>
      </c>
      <c r="S165" s="140">
        <f>+'Niv1Pub  '!S167+'Niv1Privé '!S163</f>
        <v>1002</v>
      </c>
      <c r="T165" s="140">
        <f>+'Niv1Pub  '!T167+'Niv1Privé '!T163</f>
        <v>555</v>
      </c>
      <c r="U165" s="140">
        <f>+'Niv1Pub  '!U167+'Niv1Privé '!U163</f>
        <v>15</v>
      </c>
      <c r="V165" s="140">
        <f>+'Niv1Pub  '!V167+'Niv1Privé '!V163</f>
        <v>3</v>
      </c>
      <c r="W165" s="140">
        <f>+'Niv1Pub  '!W167+'Niv1Privé '!W163</f>
        <v>223</v>
      </c>
      <c r="X165" s="140">
        <f>+'Niv1Pub  '!X167+'Niv1Privé '!X163</f>
        <v>110</v>
      </c>
      <c r="Y165" s="139">
        <f>O165+Q165+S165+U165+W165</f>
        <v>2688</v>
      </c>
      <c r="Z165" s="139">
        <f>P165+R165+T165+V165+X165</f>
        <v>1440</v>
      </c>
      <c r="AA165" s="82" t="s">
        <v>52</v>
      </c>
      <c r="AB165" s="82"/>
      <c r="AC165" s="82"/>
      <c r="AD165" s="82"/>
      <c r="AE165" s="82"/>
      <c r="AF165" s="82"/>
      <c r="AG165" s="82"/>
      <c r="AH165" s="140">
        <f>+'Niv1Pub  '!AJ167+'Niv1Privé '!AJ163</f>
        <v>430</v>
      </c>
      <c r="AI165" s="140">
        <f>+'Niv1Pub  '!AH167+'Niv1Privé '!AH163</f>
        <v>399</v>
      </c>
      <c r="AJ165" s="140">
        <f>+'Niv1Pub  '!AI167+'Niv1Privé '!AI163</f>
        <v>31</v>
      </c>
      <c r="AK165" s="140">
        <f>+'Niv1Pub  '!AK167+'Niv1Privé '!AK163</f>
        <v>229</v>
      </c>
      <c r="AL165" s="140">
        <f>+'Niv1Pub  '!AL167+'Niv1Privé '!AL163</f>
        <v>10</v>
      </c>
      <c r="AM165" s="140">
        <f>+'Niv1Pub  '!AM167+'Niv1Privé '!AM163</f>
        <v>163</v>
      </c>
      <c r="AN165" s="140">
        <f>+'Niv1Pub  '!AN167+'Niv1Privé '!AN163</f>
        <v>0</v>
      </c>
      <c r="AO165" s="140">
        <f>+'Niv1Pub  '!AO167+'Niv1Privé '!AO163</f>
        <v>506</v>
      </c>
      <c r="AP165" s="140">
        <f>+'Niv1Pub  '!AP167+'Niv1Privé '!AP163</f>
        <v>12</v>
      </c>
      <c r="AQ165" s="140">
        <f>+'Niv1Pub  '!AQ167+'Niv1Privé '!AQ163</f>
        <v>235</v>
      </c>
      <c r="AR165" s="140">
        <f>+'Niv1Pub  '!AR167+'Niv1Privé '!AR163</f>
        <v>218</v>
      </c>
      <c r="AS165" s="140">
        <f>+'Niv1Pub  '!AS167+'Niv1Privé '!AS163</f>
        <v>17</v>
      </c>
    </row>
    <row r="166" spans="1:45" ht="13.5" customHeight="1">
      <c r="A166" s="82" t="s">
        <v>33</v>
      </c>
      <c r="B166" s="140">
        <f>+'Niv1Pub  '!B168+'Niv1Privé '!B164</f>
        <v>11809</v>
      </c>
      <c r="C166" s="140">
        <f>+'Niv1Pub  '!C168+'Niv1Privé '!C164</f>
        <v>6588</v>
      </c>
      <c r="D166" s="140">
        <f>+'Niv1Pub  '!D168+'Niv1Privé '!D164</f>
        <v>5355</v>
      </c>
      <c r="E166" s="140">
        <f>+'Niv1Pub  '!E168+'Niv1Privé '!E164</f>
        <v>3027</v>
      </c>
      <c r="F166" s="140">
        <f>+'Niv1Pub  '!F168+'Niv1Privé '!F164</f>
        <v>2837</v>
      </c>
      <c r="G166" s="140">
        <f>+'Niv1Pub  '!G168+'Niv1Privé '!G164</f>
        <v>1553</v>
      </c>
      <c r="H166" s="140">
        <f>+'Niv1Pub  '!H168+'Niv1Privé '!H164</f>
        <v>1458</v>
      </c>
      <c r="I166" s="140">
        <f>+'Niv1Pub  '!I168+'Niv1Privé '!I164</f>
        <v>782</v>
      </c>
      <c r="J166" s="140">
        <f>+'Niv1Pub  '!J168+'Niv1Privé '!J164</f>
        <v>710</v>
      </c>
      <c r="K166" s="140">
        <f>+'Niv1Pub  '!K168+'Niv1Privé '!K164</f>
        <v>387</v>
      </c>
      <c r="L166" s="139">
        <f t="shared" si="40"/>
        <v>22169</v>
      </c>
      <c r="M166" s="139">
        <f t="shared" si="40"/>
        <v>12337</v>
      </c>
      <c r="N166" s="82" t="s">
        <v>33</v>
      </c>
      <c r="O166" s="140">
        <f>+'Niv1Pub  '!O168+'Niv1Privé '!O164</f>
        <v>2639</v>
      </c>
      <c r="P166" s="140">
        <f>+'Niv1Pub  '!P168+'Niv1Privé '!P164</f>
        <v>1419</v>
      </c>
      <c r="Q166" s="140">
        <f>+'Niv1Pub  '!Q168+'Niv1Privé '!Q164</f>
        <v>961</v>
      </c>
      <c r="R166" s="140">
        <f>+'Niv1Pub  '!R168+'Niv1Privé '!R164</f>
        <v>539</v>
      </c>
      <c r="S166" s="140">
        <f>+'Niv1Pub  '!S168+'Niv1Privé '!S164</f>
        <v>482</v>
      </c>
      <c r="T166" s="140">
        <f>+'Niv1Pub  '!T168+'Niv1Privé '!T164</f>
        <v>266</v>
      </c>
      <c r="U166" s="140">
        <f>+'Niv1Pub  '!U168+'Niv1Privé '!U164</f>
        <v>142</v>
      </c>
      <c r="V166" s="140">
        <f>+'Niv1Pub  '!V168+'Niv1Privé '!V164</f>
        <v>84</v>
      </c>
      <c r="W166" s="140">
        <f>+'Niv1Pub  '!W168+'Niv1Privé '!W164</f>
        <v>93</v>
      </c>
      <c r="X166" s="140">
        <f>+'Niv1Pub  '!X168+'Niv1Privé '!X164</f>
        <v>55</v>
      </c>
      <c r="Y166" s="139">
        <f aca="true" t="shared" si="41" ref="Y166:Z184">O166+Q166+S166+U166+W166</f>
        <v>4317</v>
      </c>
      <c r="Z166" s="139">
        <f t="shared" si="41"/>
        <v>2363</v>
      </c>
      <c r="AA166" s="82" t="s">
        <v>33</v>
      </c>
      <c r="AB166" s="82"/>
      <c r="AC166" s="82"/>
      <c r="AD166" s="82"/>
      <c r="AE166" s="82"/>
      <c r="AF166" s="82"/>
      <c r="AG166" s="82"/>
      <c r="AH166" s="140">
        <f>+'Niv1Pub  '!AJ168+'Niv1Privé '!AJ164</f>
        <v>283</v>
      </c>
      <c r="AI166" s="140">
        <f>+'Niv1Pub  '!AH168+'Niv1Privé '!AH164</f>
        <v>239</v>
      </c>
      <c r="AJ166" s="140">
        <f>+'Niv1Pub  '!AI168+'Niv1Privé '!AI164</f>
        <v>44</v>
      </c>
      <c r="AK166" s="140">
        <f>+'Niv1Pub  '!AK168+'Niv1Privé '!AK164</f>
        <v>129</v>
      </c>
      <c r="AL166" s="140">
        <f>+'Niv1Pub  '!AL168+'Niv1Privé '!AL164</f>
        <v>87</v>
      </c>
      <c r="AM166" s="140">
        <f>+'Niv1Pub  '!AM168+'Niv1Privé '!AM164</f>
        <v>30</v>
      </c>
      <c r="AN166" s="140">
        <f>+'Niv1Pub  '!AN168+'Niv1Privé '!AN164</f>
        <v>1</v>
      </c>
      <c r="AO166" s="140">
        <f>+'Niv1Pub  '!AO168+'Niv1Privé '!AO164</f>
        <v>306</v>
      </c>
      <c r="AP166" s="140">
        <f>+'Niv1Pub  '!AP168+'Niv1Privé '!AP164</f>
        <v>7</v>
      </c>
      <c r="AQ166" s="140">
        <f>+'Niv1Pub  '!AQ168+'Niv1Privé '!AQ164</f>
        <v>167</v>
      </c>
      <c r="AR166" s="140">
        <f>+'Niv1Pub  '!AR168+'Niv1Privé '!AR164</f>
        <v>155</v>
      </c>
      <c r="AS166" s="140">
        <f>+'Niv1Pub  '!AS168+'Niv1Privé '!AS164</f>
        <v>12</v>
      </c>
    </row>
    <row r="167" spans="1:45" ht="13.5" customHeight="1">
      <c r="A167" s="82" t="s">
        <v>34</v>
      </c>
      <c r="B167" s="140">
        <f>+'Niv1Pub  '!B169+'Niv1Privé '!B165</f>
        <v>3141</v>
      </c>
      <c r="C167" s="140">
        <f>+'Niv1Pub  '!C169+'Niv1Privé '!C165</f>
        <v>1537</v>
      </c>
      <c r="D167" s="140">
        <f>+'Niv1Pub  '!D169+'Niv1Privé '!D165</f>
        <v>2404</v>
      </c>
      <c r="E167" s="140">
        <f>+'Niv1Pub  '!E169+'Niv1Privé '!E165</f>
        <v>1248</v>
      </c>
      <c r="F167" s="140">
        <f>+'Niv1Pub  '!F169+'Niv1Privé '!F165</f>
        <v>1063</v>
      </c>
      <c r="G167" s="140">
        <f>+'Niv1Pub  '!G169+'Niv1Privé '!G165</f>
        <v>541</v>
      </c>
      <c r="H167" s="140">
        <f>+'Niv1Pub  '!H169+'Niv1Privé '!H165</f>
        <v>547</v>
      </c>
      <c r="I167" s="140">
        <f>+'Niv1Pub  '!I169+'Niv1Privé '!I165</f>
        <v>287</v>
      </c>
      <c r="J167" s="140">
        <f>+'Niv1Pub  '!J169+'Niv1Privé '!J165</f>
        <v>436</v>
      </c>
      <c r="K167" s="140">
        <f>+'Niv1Pub  '!K169+'Niv1Privé '!K165</f>
        <v>226</v>
      </c>
      <c r="L167" s="139">
        <f aca="true" t="shared" si="42" ref="L167:M184">++B167+D167+F167+H167+J167</f>
        <v>7591</v>
      </c>
      <c r="M167" s="139">
        <f t="shared" si="42"/>
        <v>3839</v>
      </c>
      <c r="N167" s="82" t="s">
        <v>34</v>
      </c>
      <c r="O167" s="140">
        <f>+'Niv1Pub  '!O169+'Niv1Privé '!O165</f>
        <v>92</v>
      </c>
      <c r="P167" s="140">
        <f>+'Niv1Pub  '!P169+'Niv1Privé '!P165</f>
        <v>46</v>
      </c>
      <c r="Q167" s="140">
        <f>+'Niv1Pub  '!Q169+'Niv1Privé '!Q165</f>
        <v>324</v>
      </c>
      <c r="R167" s="140">
        <f>+'Niv1Pub  '!R169+'Niv1Privé '!R165</f>
        <v>163</v>
      </c>
      <c r="S167" s="140">
        <f>+'Niv1Pub  '!S169+'Niv1Privé '!S165</f>
        <v>262</v>
      </c>
      <c r="T167" s="140">
        <f>+'Niv1Pub  '!T169+'Niv1Privé '!T165</f>
        <v>132</v>
      </c>
      <c r="U167" s="140">
        <f>+'Niv1Pub  '!U169+'Niv1Privé '!U165</f>
        <v>6</v>
      </c>
      <c r="V167" s="140">
        <f>+'Niv1Pub  '!V169+'Niv1Privé '!V165</f>
        <v>3</v>
      </c>
      <c r="W167" s="140">
        <f>+'Niv1Pub  '!W169+'Niv1Privé '!W165</f>
        <v>54</v>
      </c>
      <c r="X167" s="140">
        <f>+'Niv1Pub  '!X169+'Niv1Privé '!X165</f>
        <v>30</v>
      </c>
      <c r="Y167" s="139">
        <f t="shared" si="41"/>
        <v>738</v>
      </c>
      <c r="Z167" s="139">
        <f t="shared" si="41"/>
        <v>374</v>
      </c>
      <c r="AA167" s="82" t="s">
        <v>34</v>
      </c>
      <c r="AB167" s="82"/>
      <c r="AC167" s="82"/>
      <c r="AD167" s="82"/>
      <c r="AE167" s="82"/>
      <c r="AF167" s="82"/>
      <c r="AG167" s="82"/>
      <c r="AH167" s="140">
        <f>+'Niv1Pub  '!AJ169+'Niv1Privé '!AJ165</f>
        <v>142</v>
      </c>
      <c r="AI167" s="140">
        <f>+'Niv1Pub  '!AH169+'Niv1Privé '!AH165</f>
        <v>115</v>
      </c>
      <c r="AJ167" s="140">
        <f>+'Niv1Pub  '!AI169+'Niv1Privé '!AI165</f>
        <v>27</v>
      </c>
      <c r="AK167" s="140">
        <f>+'Niv1Pub  '!AK169+'Niv1Privé '!AK165</f>
        <v>92</v>
      </c>
      <c r="AL167" s="140">
        <f>+'Niv1Pub  '!AL169+'Niv1Privé '!AL165</f>
        <v>32</v>
      </c>
      <c r="AM167" s="140">
        <f>+'Niv1Pub  '!AM169+'Niv1Privé '!AM165</f>
        <v>19</v>
      </c>
      <c r="AN167" s="140">
        <f>+'Niv1Pub  '!AN169+'Niv1Privé '!AN165</f>
        <v>0</v>
      </c>
      <c r="AO167" s="140">
        <f>+'Niv1Pub  '!AO169+'Niv1Privé '!AO165</f>
        <v>195</v>
      </c>
      <c r="AP167" s="140">
        <f>+'Niv1Pub  '!AP169+'Niv1Privé '!AP165</f>
        <v>7</v>
      </c>
      <c r="AQ167" s="140">
        <f>+'Niv1Pub  '!AQ169+'Niv1Privé '!AQ165</f>
        <v>120</v>
      </c>
      <c r="AR167" s="140">
        <f>+'Niv1Pub  '!AR169+'Niv1Privé '!AR165</f>
        <v>73</v>
      </c>
      <c r="AS167" s="140">
        <f>+'Niv1Pub  '!AS169+'Niv1Privé '!AS165</f>
        <v>47</v>
      </c>
    </row>
    <row r="168" spans="1:45" ht="13.5" customHeight="1">
      <c r="A168" s="82" t="s">
        <v>35</v>
      </c>
      <c r="B168" s="140">
        <f>+'Niv1Pub  '!B170+'Niv1Privé '!B166</f>
        <v>7073</v>
      </c>
      <c r="C168" s="140">
        <f>+'Niv1Pub  '!C170+'Niv1Privé '!C166</f>
        <v>3510</v>
      </c>
      <c r="D168" s="140">
        <f>+'Niv1Pub  '!D170+'Niv1Privé '!D166</f>
        <v>3521</v>
      </c>
      <c r="E168" s="140">
        <f>+'Niv1Pub  '!E170+'Niv1Privé '!E166</f>
        <v>1721</v>
      </c>
      <c r="F168" s="140">
        <f>+'Niv1Pub  '!F170+'Niv1Privé '!F166</f>
        <v>1794</v>
      </c>
      <c r="G168" s="140">
        <f>+'Niv1Pub  '!G170+'Niv1Privé '!G166</f>
        <v>852</v>
      </c>
      <c r="H168" s="140">
        <f>+'Niv1Pub  '!H170+'Niv1Privé '!H166</f>
        <v>852</v>
      </c>
      <c r="I168" s="140">
        <f>+'Niv1Pub  '!I170+'Niv1Privé '!I166</f>
        <v>399</v>
      </c>
      <c r="J168" s="140">
        <f>+'Niv1Pub  '!J170+'Niv1Privé '!J166</f>
        <v>585</v>
      </c>
      <c r="K168" s="140">
        <f>+'Niv1Pub  '!K170+'Niv1Privé '!K166</f>
        <v>257</v>
      </c>
      <c r="L168" s="139">
        <f t="shared" si="42"/>
        <v>13825</v>
      </c>
      <c r="M168" s="139">
        <f t="shared" si="42"/>
        <v>6739</v>
      </c>
      <c r="N168" s="82" t="s">
        <v>35</v>
      </c>
      <c r="O168" s="140">
        <f>+'Niv1Pub  '!O170+'Niv1Privé '!O166</f>
        <v>1117</v>
      </c>
      <c r="P168" s="140">
        <f>+'Niv1Pub  '!P170+'Niv1Privé '!P166</f>
        <v>567</v>
      </c>
      <c r="Q168" s="140">
        <f>+'Niv1Pub  '!Q170+'Niv1Privé '!Q166</f>
        <v>714</v>
      </c>
      <c r="R168" s="140">
        <f>+'Niv1Pub  '!R170+'Niv1Privé '!R166</f>
        <v>351</v>
      </c>
      <c r="S168" s="140">
        <f>+'Niv1Pub  '!S170+'Niv1Privé '!S166</f>
        <v>437</v>
      </c>
      <c r="T168" s="140">
        <f>+'Niv1Pub  '!T170+'Niv1Privé '!T166</f>
        <v>217</v>
      </c>
      <c r="U168" s="140">
        <f>+'Niv1Pub  '!U170+'Niv1Privé '!U166</f>
        <v>42</v>
      </c>
      <c r="V168" s="140">
        <f>+'Niv1Pub  '!V170+'Niv1Privé '!V166</f>
        <v>16</v>
      </c>
      <c r="W168" s="140">
        <f>+'Niv1Pub  '!W170+'Niv1Privé '!W166</f>
        <v>110</v>
      </c>
      <c r="X168" s="140">
        <f>+'Niv1Pub  '!X170+'Niv1Privé '!X166</f>
        <v>48</v>
      </c>
      <c r="Y168" s="139">
        <f t="shared" si="41"/>
        <v>2420</v>
      </c>
      <c r="Z168" s="139">
        <f t="shared" si="41"/>
        <v>1199</v>
      </c>
      <c r="AA168" s="82" t="s">
        <v>35</v>
      </c>
      <c r="AB168" s="82"/>
      <c r="AC168" s="82"/>
      <c r="AD168" s="82"/>
      <c r="AE168" s="82"/>
      <c r="AF168" s="82"/>
      <c r="AG168" s="82"/>
      <c r="AH168" s="140">
        <f>+'Niv1Pub  '!AJ170+'Niv1Privé '!AJ166</f>
        <v>214</v>
      </c>
      <c r="AI168" s="140">
        <f>+'Niv1Pub  '!AH170+'Niv1Privé '!AH166</f>
        <v>169</v>
      </c>
      <c r="AJ168" s="140">
        <f>+'Niv1Pub  '!AI170+'Niv1Privé '!AI166</f>
        <v>45</v>
      </c>
      <c r="AK168" s="140">
        <f>+'Niv1Pub  '!AK170+'Niv1Privé '!AK166</f>
        <v>106</v>
      </c>
      <c r="AL168" s="140">
        <f>+'Niv1Pub  '!AL170+'Niv1Privé '!AL166</f>
        <v>63</v>
      </c>
      <c r="AM168" s="140">
        <f>+'Niv1Pub  '!AM170+'Niv1Privé '!AM166</f>
        <v>17</v>
      </c>
      <c r="AN168" s="140">
        <f>+'Niv1Pub  '!AN170+'Niv1Privé '!AN166</f>
        <v>15</v>
      </c>
      <c r="AO168" s="140">
        <f>+'Niv1Pub  '!AO170+'Niv1Privé '!AO166</f>
        <v>238</v>
      </c>
      <c r="AP168" s="140">
        <f>+'Niv1Pub  '!AP170+'Niv1Privé '!AP166</f>
        <v>12</v>
      </c>
      <c r="AQ168" s="140">
        <f>+'Niv1Pub  '!AQ170+'Niv1Privé '!AQ166</f>
        <v>137</v>
      </c>
      <c r="AR168" s="140">
        <f>+'Niv1Pub  '!AR170+'Niv1Privé '!AR166</f>
        <v>104</v>
      </c>
      <c r="AS168" s="140">
        <f>+'Niv1Pub  '!AS170+'Niv1Privé '!AS166</f>
        <v>33</v>
      </c>
    </row>
    <row r="169" spans="1:45" ht="13.5" customHeight="1">
      <c r="A169" s="82" t="s">
        <v>36</v>
      </c>
      <c r="B169" s="140">
        <f>+'Niv1Pub  '!B171+'Niv1Privé '!B167</f>
        <v>7969</v>
      </c>
      <c r="C169" s="140">
        <f>+'Niv1Pub  '!C171+'Niv1Privé '!C167</f>
        <v>4022</v>
      </c>
      <c r="D169" s="140">
        <f>+'Niv1Pub  '!D171+'Niv1Privé '!D167</f>
        <v>4267</v>
      </c>
      <c r="E169" s="140">
        <f>+'Niv1Pub  '!E171+'Niv1Privé '!E167</f>
        <v>2088</v>
      </c>
      <c r="F169" s="140">
        <f>+'Niv1Pub  '!F171+'Niv1Privé '!F167</f>
        <v>2399</v>
      </c>
      <c r="G169" s="140">
        <f>+'Niv1Pub  '!G171+'Niv1Privé '!G167</f>
        <v>1158</v>
      </c>
      <c r="H169" s="140">
        <f>+'Niv1Pub  '!H171+'Niv1Privé '!H167</f>
        <v>1153</v>
      </c>
      <c r="I169" s="140">
        <f>+'Niv1Pub  '!I171+'Niv1Privé '!I167</f>
        <v>569</v>
      </c>
      <c r="J169" s="140">
        <f>+'Niv1Pub  '!J171+'Niv1Privé '!J167</f>
        <v>700</v>
      </c>
      <c r="K169" s="140">
        <f>+'Niv1Pub  '!K171+'Niv1Privé '!K167</f>
        <v>322</v>
      </c>
      <c r="L169" s="139">
        <f t="shared" si="42"/>
        <v>16488</v>
      </c>
      <c r="M169" s="139">
        <f t="shared" si="42"/>
        <v>8159</v>
      </c>
      <c r="N169" s="82" t="s">
        <v>36</v>
      </c>
      <c r="O169" s="140">
        <f>+'Niv1Pub  '!O171+'Niv1Privé '!O167</f>
        <v>2436</v>
      </c>
      <c r="P169" s="140">
        <f>+'Niv1Pub  '!P171+'Niv1Privé '!P167</f>
        <v>1204</v>
      </c>
      <c r="Q169" s="140">
        <f>+'Niv1Pub  '!Q171+'Niv1Privé '!Q167</f>
        <v>762</v>
      </c>
      <c r="R169" s="140">
        <f>+'Niv1Pub  '!R171+'Niv1Privé '!R167</f>
        <v>360</v>
      </c>
      <c r="S169" s="140">
        <f>+'Niv1Pub  '!S171+'Niv1Privé '!S167</f>
        <v>531</v>
      </c>
      <c r="T169" s="140">
        <f>+'Niv1Pub  '!T171+'Niv1Privé '!T167</f>
        <v>261</v>
      </c>
      <c r="U169" s="140">
        <f>+'Niv1Pub  '!U171+'Niv1Privé '!U167</f>
        <v>192</v>
      </c>
      <c r="V169" s="140">
        <f>+'Niv1Pub  '!V171+'Niv1Privé '!V167</f>
        <v>102</v>
      </c>
      <c r="W169" s="140">
        <f>+'Niv1Pub  '!W171+'Niv1Privé '!W167</f>
        <v>173</v>
      </c>
      <c r="X169" s="140">
        <f>+'Niv1Pub  '!X171+'Niv1Privé '!X167</f>
        <v>86</v>
      </c>
      <c r="Y169" s="139">
        <f t="shared" si="41"/>
        <v>4094</v>
      </c>
      <c r="Z169" s="139">
        <f t="shared" si="41"/>
        <v>2013</v>
      </c>
      <c r="AA169" s="82" t="s">
        <v>36</v>
      </c>
      <c r="AB169" s="82"/>
      <c r="AC169" s="82"/>
      <c r="AD169" s="82"/>
      <c r="AE169" s="82"/>
      <c r="AF169" s="82"/>
      <c r="AG169" s="82"/>
      <c r="AH169" s="140">
        <f>+'Niv1Pub  '!AJ171+'Niv1Privé '!AJ167</f>
        <v>213</v>
      </c>
      <c r="AI169" s="140">
        <f>+'Niv1Pub  '!AH171+'Niv1Privé '!AH167</f>
        <v>170</v>
      </c>
      <c r="AJ169" s="140">
        <f>+'Niv1Pub  '!AI171+'Niv1Privé '!AI167</f>
        <v>43</v>
      </c>
      <c r="AK169" s="140">
        <f>+'Niv1Pub  '!AK171+'Niv1Privé '!AK167</f>
        <v>137</v>
      </c>
      <c r="AL169" s="140">
        <f>+'Niv1Pub  '!AL171+'Niv1Privé '!AL167</f>
        <v>118</v>
      </c>
      <c r="AM169" s="140">
        <f>+'Niv1Pub  '!AM171+'Niv1Privé '!AM167</f>
        <v>8</v>
      </c>
      <c r="AN169" s="140">
        <f>+'Niv1Pub  '!AN171+'Niv1Privé '!AN167</f>
        <v>0</v>
      </c>
      <c r="AO169" s="140">
        <f>+'Niv1Pub  '!AO171+'Niv1Privé '!AO167</f>
        <v>292</v>
      </c>
      <c r="AP169" s="140">
        <f>+'Niv1Pub  '!AP171+'Niv1Privé '!AP167</f>
        <v>7</v>
      </c>
      <c r="AQ169" s="140">
        <f>+'Niv1Pub  '!AQ171+'Niv1Privé '!AQ167</f>
        <v>110</v>
      </c>
      <c r="AR169" s="140">
        <f>+'Niv1Pub  '!AR171+'Niv1Privé '!AR167</f>
        <v>105</v>
      </c>
      <c r="AS169" s="140">
        <f>+'Niv1Pub  '!AS171+'Niv1Privé '!AS167</f>
        <v>5</v>
      </c>
    </row>
    <row r="170" spans="1:45" ht="13.5" customHeight="1">
      <c r="A170" s="82" t="s">
        <v>37</v>
      </c>
      <c r="B170" s="140">
        <f>+'Niv1Pub  '!B172+'Niv1Privé '!B168</f>
        <v>4364</v>
      </c>
      <c r="C170" s="140">
        <f>+'Niv1Pub  '!C172+'Niv1Privé '!C168</f>
        <v>2389</v>
      </c>
      <c r="D170" s="140">
        <f>+'Niv1Pub  '!D172+'Niv1Privé '!D168</f>
        <v>1801</v>
      </c>
      <c r="E170" s="140">
        <f>+'Niv1Pub  '!E172+'Niv1Privé '!E168</f>
        <v>1079</v>
      </c>
      <c r="F170" s="140">
        <f>+'Niv1Pub  '!F172+'Niv1Privé '!F168</f>
        <v>1094</v>
      </c>
      <c r="G170" s="140">
        <f>+'Niv1Pub  '!G172+'Niv1Privé '!G168</f>
        <v>660</v>
      </c>
      <c r="H170" s="140">
        <f>+'Niv1Pub  '!H172+'Niv1Privé '!H168</f>
        <v>550</v>
      </c>
      <c r="I170" s="140">
        <f>+'Niv1Pub  '!I172+'Niv1Privé '!I168</f>
        <v>347</v>
      </c>
      <c r="J170" s="140">
        <f>+'Niv1Pub  '!J172+'Niv1Privé '!J168</f>
        <v>326</v>
      </c>
      <c r="K170" s="140">
        <f>+'Niv1Pub  '!K172+'Niv1Privé '!K168</f>
        <v>194</v>
      </c>
      <c r="L170" s="139">
        <f t="shared" si="42"/>
        <v>8135</v>
      </c>
      <c r="M170" s="139">
        <f t="shared" si="42"/>
        <v>4669</v>
      </c>
      <c r="N170" s="82" t="s">
        <v>37</v>
      </c>
      <c r="O170" s="140">
        <f>+'Niv1Pub  '!O172+'Niv1Privé '!O168</f>
        <v>1677</v>
      </c>
      <c r="P170" s="140">
        <f>+'Niv1Pub  '!P172+'Niv1Privé '!P168</f>
        <v>877</v>
      </c>
      <c r="Q170" s="140">
        <f>+'Niv1Pub  '!Q172+'Niv1Privé '!Q168</f>
        <v>495</v>
      </c>
      <c r="R170" s="140">
        <f>+'Niv1Pub  '!R172+'Niv1Privé '!R168</f>
        <v>290</v>
      </c>
      <c r="S170" s="140">
        <f>+'Niv1Pub  '!S172+'Niv1Privé '!S168</f>
        <v>240</v>
      </c>
      <c r="T170" s="140">
        <f>+'Niv1Pub  '!T172+'Niv1Privé '!T168</f>
        <v>133</v>
      </c>
      <c r="U170" s="140">
        <f>+'Niv1Pub  '!U172+'Niv1Privé '!U168</f>
        <v>114</v>
      </c>
      <c r="V170" s="140">
        <f>+'Niv1Pub  '!V172+'Niv1Privé '!V168</f>
        <v>79</v>
      </c>
      <c r="W170" s="140">
        <f>+'Niv1Pub  '!W172+'Niv1Privé '!W168</f>
        <v>47</v>
      </c>
      <c r="X170" s="140">
        <f>+'Niv1Pub  '!X172+'Niv1Privé '!X168</f>
        <v>30</v>
      </c>
      <c r="Y170" s="139">
        <f t="shared" si="41"/>
        <v>2573</v>
      </c>
      <c r="Z170" s="139">
        <f t="shared" si="41"/>
        <v>1409</v>
      </c>
      <c r="AA170" s="82" t="s">
        <v>37</v>
      </c>
      <c r="AB170" s="82"/>
      <c r="AC170" s="82"/>
      <c r="AD170" s="82"/>
      <c r="AE170" s="82"/>
      <c r="AF170" s="82"/>
      <c r="AG170" s="82"/>
      <c r="AH170" s="140">
        <f>+'Niv1Pub  '!AJ172+'Niv1Privé '!AJ168</f>
        <v>115</v>
      </c>
      <c r="AI170" s="140">
        <f>+'Niv1Pub  '!AH172+'Niv1Privé '!AH168</f>
        <v>105</v>
      </c>
      <c r="AJ170" s="140">
        <f>+'Niv1Pub  '!AI172+'Niv1Privé '!AI168</f>
        <v>10</v>
      </c>
      <c r="AK170" s="140">
        <f>+'Niv1Pub  '!AK172+'Niv1Privé '!AK168</f>
        <v>54</v>
      </c>
      <c r="AL170" s="140">
        <f>+'Niv1Pub  '!AL172+'Niv1Privé '!AL168</f>
        <v>21</v>
      </c>
      <c r="AM170" s="140">
        <f>+'Niv1Pub  '!AM172+'Niv1Privé '!AM168</f>
        <v>37</v>
      </c>
      <c r="AN170" s="140">
        <f>+'Niv1Pub  '!AN172+'Niv1Privé '!AN168</f>
        <v>8</v>
      </c>
      <c r="AO170" s="140">
        <f>+'Niv1Pub  '!AO172+'Niv1Privé '!AO168</f>
        <v>151</v>
      </c>
      <c r="AP170" s="140">
        <f>+'Niv1Pub  '!AP172+'Niv1Privé '!AP168</f>
        <v>5</v>
      </c>
      <c r="AQ170" s="140">
        <f>+'Niv1Pub  '!AQ172+'Niv1Privé '!AQ168</f>
        <v>65</v>
      </c>
      <c r="AR170" s="140">
        <f>+'Niv1Pub  '!AR172+'Niv1Privé '!AR168</f>
        <v>64</v>
      </c>
      <c r="AS170" s="140">
        <f>+'Niv1Pub  '!AS172+'Niv1Privé '!AS168</f>
        <v>1</v>
      </c>
    </row>
    <row r="171" spans="1:45" ht="13.5" customHeight="1">
      <c r="A171" s="82" t="s">
        <v>38</v>
      </c>
      <c r="B171" s="140">
        <f>+'Niv1Pub  '!B173+'Niv1Privé '!B169</f>
        <v>1223</v>
      </c>
      <c r="C171" s="140">
        <f>+'Niv1Pub  '!C173+'Niv1Privé '!C169</f>
        <v>643</v>
      </c>
      <c r="D171" s="140">
        <f>+'Niv1Pub  '!D173+'Niv1Privé '!D169</f>
        <v>1201</v>
      </c>
      <c r="E171" s="140">
        <f>+'Niv1Pub  '!E173+'Niv1Privé '!E169</f>
        <v>628</v>
      </c>
      <c r="F171" s="140">
        <f>+'Niv1Pub  '!F173+'Niv1Privé '!F169</f>
        <v>495</v>
      </c>
      <c r="G171" s="140">
        <f>+'Niv1Pub  '!G173+'Niv1Privé '!G169</f>
        <v>226</v>
      </c>
      <c r="H171" s="140">
        <f>+'Niv1Pub  '!H173+'Niv1Privé '!H169</f>
        <v>245</v>
      </c>
      <c r="I171" s="140">
        <f>+'Niv1Pub  '!I173+'Niv1Privé '!I169</f>
        <v>127</v>
      </c>
      <c r="J171" s="140">
        <f>+'Niv1Pub  '!J173+'Niv1Privé '!J169</f>
        <v>102</v>
      </c>
      <c r="K171" s="140">
        <f>+'Niv1Pub  '!K173+'Niv1Privé '!K169</f>
        <v>43</v>
      </c>
      <c r="L171" s="139">
        <f t="shared" si="42"/>
        <v>3266</v>
      </c>
      <c r="M171" s="139">
        <f t="shared" si="42"/>
        <v>1667</v>
      </c>
      <c r="N171" s="82" t="s">
        <v>38</v>
      </c>
      <c r="O171" s="140">
        <f>+'Niv1Pub  '!O173+'Niv1Privé '!O169</f>
        <v>26</v>
      </c>
      <c r="P171" s="140">
        <f>+'Niv1Pub  '!P173+'Niv1Privé '!P169</f>
        <v>17</v>
      </c>
      <c r="Q171" s="140">
        <f>+'Niv1Pub  '!Q173+'Niv1Privé '!Q169</f>
        <v>82</v>
      </c>
      <c r="R171" s="140">
        <f>+'Niv1Pub  '!R173+'Niv1Privé '!R169</f>
        <v>46</v>
      </c>
      <c r="S171" s="140">
        <f>+'Niv1Pub  '!S173+'Niv1Privé '!S169</f>
        <v>71</v>
      </c>
      <c r="T171" s="140">
        <f>+'Niv1Pub  '!T173+'Niv1Privé '!T169</f>
        <v>33</v>
      </c>
      <c r="U171" s="140">
        <f>+'Niv1Pub  '!U173+'Niv1Privé '!U169</f>
        <v>6</v>
      </c>
      <c r="V171" s="140">
        <f>+'Niv1Pub  '!V173+'Niv1Privé '!V169</f>
        <v>2</v>
      </c>
      <c r="W171" s="140">
        <f>+'Niv1Pub  '!W173+'Niv1Privé '!W169</f>
        <v>11</v>
      </c>
      <c r="X171" s="140">
        <f>+'Niv1Pub  '!X173+'Niv1Privé '!X169</f>
        <v>4</v>
      </c>
      <c r="Y171" s="139">
        <f t="shared" si="41"/>
        <v>196</v>
      </c>
      <c r="Z171" s="139">
        <f t="shared" si="41"/>
        <v>102</v>
      </c>
      <c r="AA171" s="82" t="s">
        <v>38</v>
      </c>
      <c r="AB171" s="82"/>
      <c r="AC171" s="82"/>
      <c r="AD171" s="82"/>
      <c r="AE171" s="82"/>
      <c r="AF171" s="82"/>
      <c r="AG171" s="82"/>
      <c r="AH171" s="140">
        <f>+'Niv1Pub  '!AJ173+'Niv1Privé '!AJ169</f>
        <v>57</v>
      </c>
      <c r="AI171" s="140">
        <f>+'Niv1Pub  '!AH173+'Niv1Privé '!AH169</f>
        <v>44</v>
      </c>
      <c r="AJ171" s="140">
        <f>+'Niv1Pub  '!AI173+'Niv1Privé '!AI169</f>
        <v>13</v>
      </c>
      <c r="AK171" s="140">
        <f>+'Niv1Pub  '!AK173+'Niv1Privé '!AK169</f>
        <v>48</v>
      </c>
      <c r="AL171" s="140">
        <f>+'Niv1Pub  '!AL173+'Niv1Privé '!AL169</f>
        <v>27</v>
      </c>
      <c r="AM171" s="140">
        <f>+'Niv1Pub  '!AM173+'Niv1Privé '!AM169</f>
        <v>4</v>
      </c>
      <c r="AN171" s="140">
        <f>+'Niv1Pub  '!AN173+'Niv1Privé '!AN169</f>
        <v>0</v>
      </c>
      <c r="AO171" s="140">
        <f>+'Niv1Pub  '!AO173+'Niv1Privé '!AO169</f>
        <v>81</v>
      </c>
      <c r="AP171" s="140">
        <f>+'Niv1Pub  '!AP173+'Niv1Privé '!AP169</f>
        <v>0</v>
      </c>
      <c r="AQ171" s="140">
        <f>+'Niv1Pub  '!AQ173+'Niv1Privé '!AQ169</f>
        <v>48</v>
      </c>
      <c r="AR171" s="140">
        <f>+'Niv1Pub  '!AR173+'Niv1Privé '!AR169</f>
        <v>41</v>
      </c>
      <c r="AS171" s="140">
        <f>+'Niv1Pub  '!AS173+'Niv1Privé '!AS169</f>
        <v>7</v>
      </c>
    </row>
    <row r="172" spans="1:45" ht="13.5" customHeight="1">
      <c r="A172" s="82" t="s">
        <v>39</v>
      </c>
      <c r="B172" s="140">
        <f>+'Niv1Pub  '!B174+'Niv1Privé '!B170</f>
        <v>2948</v>
      </c>
      <c r="C172" s="140">
        <f>+'Niv1Pub  '!C174+'Niv1Privé '!C170</f>
        <v>1440</v>
      </c>
      <c r="D172" s="140">
        <f>+'Niv1Pub  '!D174+'Niv1Privé '!D170</f>
        <v>1187</v>
      </c>
      <c r="E172" s="140">
        <f>+'Niv1Pub  '!E174+'Niv1Privé '!E170</f>
        <v>562</v>
      </c>
      <c r="F172" s="140">
        <f>+'Niv1Pub  '!F174+'Niv1Privé '!F170</f>
        <v>605</v>
      </c>
      <c r="G172" s="140">
        <f>+'Niv1Pub  '!G174+'Niv1Privé '!G170</f>
        <v>313</v>
      </c>
      <c r="H172" s="140">
        <f>+'Niv1Pub  '!H174+'Niv1Privé '!H170</f>
        <v>332</v>
      </c>
      <c r="I172" s="140">
        <f>+'Niv1Pub  '!I174+'Niv1Privé '!I170</f>
        <v>161</v>
      </c>
      <c r="J172" s="140">
        <f>+'Niv1Pub  '!J174+'Niv1Privé '!J170</f>
        <v>234</v>
      </c>
      <c r="K172" s="140">
        <f>+'Niv1Pub  '!K174+'Niv1Privé '!K170</f>
        <v>104</v>
      </c>
      <c r="L172" s="139">
        <f t="shared" si="42"/>
        <v>5306</v>
      </c>
      <c r="M172" s="139">
        <f t="shared" si="42"/>
        <v>2580</v>
      </c>
      <c r="N172" s="82" t="s">
        <v>39</v>
      </c>
      <c r="O172" s="140">
        <f>+'Niv1Pub  '!O174+'Niv1Privé '!O170</f>
        <v>905</v>
      </c>
      <c r="P172" s="140">
        <f>+'Niv1Pub  '!P174+'Niv1Privé '!P170</f>
        <v>430</v>
      </c>
      <c r="Q172" s="140">
        <f>+'Niv1Pub  '!Q174+'Niv1Privé '!Q170</f>
        <v>192</v>
      </c>
      <c r="R172" s="140">
        <f>+'Niv1Pub  '!R174+'Niv1Privé '!R170</f>
        <v>88</v>
      </c>
      <c r="S172" s="140">
        <f>+'Niv1Pub  '!S174+'Niv1Privé '!S170</f>
        <v>78</v>
      </c>
      <c r="T172" s="140">
        <f>+'Niv1Pub  '!T174+'Niv1Privé '!T170</f>
        <v>40</v>
      </c>
      <c r="U172" s="140">
        <f>+'Niv1Pub  '!U174+'Niv1Privé '!U170</f>
        <v>43</v>
      </c>
      <c r="V172" s="140">
        <f>+'Niv1Pub  '!V174+'Niv1Privé '!V170</f>
        <v>20</v>
      </c>
      <c r="W172" s="140">
        <f>+'Niv1Pub  '!W174+'Niv1Privé '!W170</f>
        <v>54</v>
      </c>
      <c r="X172" s="140">
        <f>+'Niv1Pub  '!X174+'Niv1Privé '!X170</f>
        <v>23</v>
      </c>
      <c r="Y172" s="139">
        <f t="shared" si="41"/>
        <v>1272</v>
      </c>
      <c r="Z172" s="139">
        <f t="shared" si="41"/>
        <v>601</v>
      </c>
      <c r="AA172" s="82" t="s">
        <v>39</v>
      </c>
      <c r="AB172" s="82"/>
      <c r="AC172" s="82"/>
      <c r="AD172" s="82"/>
      <c r="AE172" s="82"/>
      <c r="AF172" s="82"/>
      <c r="AG172" s="82"/>
      <c r="AH172" s="140">
        <f>+'Niv1Pub  '!AJ174+'Niv1Privé '!AJ170</f>
        <v>88</v>
      </c>
      <c r="AI172" s="140">
        <f>+'Niv1Pub  '!AH174+'Niv1Privé '!AH170</f>
        <v>64</v>
      </c>
      <c r="AJ172" s="140">
        <f>+'Niv1Pub  '!AI174+'Niv1Privé '!AI170</f>
        <v>24</v>
      </c>
      <c r="AK172" s="140">
        <f>+'Niv1Pub  '!AK174+'Niv1Privé '!AK170</f>
        <v>71</v>
      </c>
      <c r="AL172" s="140">
        <f>+'Niv1Pub  '!AL174+'Niv1Privé '!AL170</f>
        <v>8</v>
      </c>
      <c r="AM172" s="140">
        <f>+'Niv1Pub  '!AM174+'Niv1Privé '!AM170</f>
        <v>31</v>
      </c>
      <c r="AN172" s="140">
        <f>+'Niv1Pub  '!AN174+'Niv1Privé '!AN170</f>
        <v>2</v>
      </c>
      <c r="AO172" s="140">
        <f>+'Niv1Pub  '!AO174+'Niv1Privé '!AO170</f>
        <v>121</v>
      </c>
      <c r="AP172" s="140">
        <f>+'Niv1Pub  '!AP174+'Niv1Privé '!AP170</f>
        <v>2</v>
      </c>
      <c r="AQ172" s="140">
        <f>+'Niv1Pub  '!AQ174+'Niv1Privé '!AQ170</f>
        <v>71</v>
      </c>
      <c r="AR172" s="140">
        <f>+'Niv1Pub  '!AR174+'Niv1Privé '!AR170</f>
        <v>53</v>
      </c>
      <c r="AS172" s="140">
        <f>+'Niv1Pub  '!AS174+'Niv1Privé '!AS170</f>
        <v>18</v>
      </c>
    </row>
    <row r="173" spans="1:45" ht="13.5" customHeight="1">
      <c r="A173" s="82" t="s">
        <v>40</v>
      </c>
      <c r="B173" s="140">
        <f>+'Niv1Pub  '!B175+'Niv1Privé '!B171</f>
        <v>10908</v>
      </c>
      <c r="C173" s="140">
        <f>+'Niv1Pub  '!C175+'Niv1Privé '!C171</f>
        <v>5847</v>
      </c>
      <c r="D173" s="140">
        <f>+'Niv1Pub  '!D175+'Niv1Privé '!D171</f>
        <v>7088</v>
      </c>
      <c r="E173" s="140">
        <f>+'Niv1Pub  '!E175+'Niv1Privé '!E171</f>
        <v>3835</v>
      </c>
      <c r="F173" s="140">
        <f>+'Niv1Pub  '!F175+'Niv1Privé '!F171</f>
        <v>3515</v>
      </c>
      <c r="G173" s="140">
        <f>+'Niv1Pub  '!G175+'Niv1Privé '!G171</f>
        <v>1827</v>
      </c>
      <c r="H173" s="140">
        <f>+'Niv1Pub  '!H175+'Niv1Privé '!H171</f>
        <v>1764</v>
      </c>
      <c r="I173" s="140">
        <f>+'Niv1Pub  '!I175+'Niv1Privé '!I171</f>
        <v>941</v>
      </c>
      <c r="J173" s="140">
        <f>+'Niv1Pub  '!J175+'Niv1Privé '!J171</f>
        <v>1218</v>
      </c>
      <c r="K173" s="140">
        <f>+'Niv1Pub  '!K175+'Niv1Privé '!K171</f>
        <v>567</v>
      </c>
      <c r="L173" s="139">
        <f t="shared" si="42"/>
        <v>24493</v>
      </c>
      <c r="M173" s="139">
        <f t="shared" si="42"/>
        <v>13017</v>
      </c>
      <c r="N173" s="82" t="s">
        <v>40</v>
      </c>
      <c r="O173" s="140">
        <f>+'Niv1Pub  '!O175+'Niv1Privé '!O171</f>
        <v>176</v>
      </c>
      <c r="P173" s="140">
        <f>+'Niv1Pub  '!P175+'Niv1Privé '!P171</f>
        <v>83</v>
      </c>
      <c r="Q173" s="140">
        <f>+'Niv1Pub  '!Q175+'Niv1Privé '!Q171</f>
        <v>911</v>
      </c>
      <c r="R173" s="140">
        <f>+'Niv1Pub  '!R175+'Niv1Privé '!R171</f>
        <v>498</v>
      </c>
      <c r="S173" s="140">
        <f>+'Niv1Pub  '!S175+'Niv1Privé '!S171</f>
        <v>516</v>
      </c>
      <c r="T173" s="140">
        <f>+'Niv1Pub  '!T175+'Niv1Privé '!T171</f>
        <v>270</v>
      </c>
      <c r="U173" s="140">
        <f>+'Niv1Pub  '!U175+'Niv1Privé '!U171</f>
        <v>63</v>
      </c>
      <c r="V173" s="140">
        <f>+'Niv1Pub  '!V175+'Niv1Privé '!V171</f>
        <v>38</v>
      </c>
      <c r="W173" s="140">
        <f>+'Niv1Pub  '!W175+'Niv1Privé '!W171</f>
        <v>85</v>
      </c>
      <c r="X173" s="140">
        <f>+'Niv1Pub  '!X175+'Niv1Privé '!X171</f>
        <v>41</v>
      </c>
      <c r="Y173" s="139">
        <f t="shared" si="41"/>
        <v>1751</v>
      </c>
      <c r="Z173" s="139">
        <f t="shared" si="41"/>
        <v>930</v>
      </c>
      <c r="AA173" s="82" t="s">
        <v>40</v>
      </c>
      <c r="AB173" s="82"/>
      <c r="AC173" s="82"/>
      <c r="AD173" s="82"/>
      <c r="AE173" s="82"/>
      <c r="AF173" s="82"/>
      <c r="AG173" s="82"/>
      <c r="AH173" s="140">
        <f>+'Niv1Pub  '!AJ175+'Niv1Privé '!AJ171</f>
        <v>349</v>
      </c>
      <c r="AI173" s="140">
        <f>+'Niv1Pub  '!AH175+'Niv1Privé '!AH171</f>
        <v>275</v>
      </c>
      <c r="AJ173" s="140">
        <f>+'Niv1Pub  '!AI175+'Niv1Privé '!AI171</f>
        <v>74</v>
      </c>
      <c r="AK173" s="140">
        <f>+'Niv1Pub  '!AK175+'Niv1Privé '!AK171</f>
        <v>205</v>
      </c>
      <c r="AL173" s="140">
        <f>+'Niv1Pub  '!AL175+'Niv1Privé '!AL171</f>
        <v>68</v>
      </c>
      <c r="AM173" s="140">
        <f>+'Niv1Pub  '!AM175+'Niv1Privé '!AM171</f>
        <v>26</v>
      </c>
      <c r="AN173" s="140">
        <f>+'Niv1Pub  '!AN175+'Niv1Privé '!AN171</f>
        <v>31</v>
      </c>
      <c r="AO173" s="140">
        <f>+'Niv1Pub  '!AO175+'Niv1Privé '!AO171</f>
        <v>382</v>
      </c>
      <c r="AP173" s="140">
        <f>+'Niv1Pub  '!AP175+'Niv1Privé '!AP171</f>
        <v>18</v>
      </c>
      <c r="AQ173" s="140">
        <f>+'Niv1Pub  '!AQ175+'Niv1Privé '!AQ171</f>
        <v>205</v>
      </c>
      <c r="AR173" s="140">
        <f>+'Niv1Pub  '!AR175+'Niv1Privé '!AR171</f>
        <v>182</v>
      </c>
      <c r="AS173" s="140">
        <f>+'Niv1Pub  '!AS175+'Niv1Privé '!AS171</f>
        <v>23</v>
      </c>
    </row>
    <row r="174" spans="1:45" ht="13.5" customHeight="1">
      <c r="A174" s="82" t="s">
        <v>41</v>
      </c>
      <c r="B174" s="140">
        <f>+'Niv1Pub  '!B176+'Niv1Privé '!B172</f>
        <v>5225</v>
      </c>
      <c r="C174" s="140">
        <f>+'Niv1Pub  '!C176+'Niv1Privé '!C172</f>
        <v>2570</v>
      </c>
      <c r="D174" s="140">
        <f>+'Niv1Pub  '!D176+'Niv1Privé '!D172</f>
        <v>2544</v>
      </c>
      <c r="E174" s="140">
        <f>+'Niv1Pub  '!E176+'Niv1Privé '!E172</f>
        <v>1239</v>
      </c>
      <c r="F174" s="140">
        <f>+'Niv1Pub  '!F176+'Niv1Privé '!F172</f>
        <v>1555</v>
      </c>
      <c r="G174" s="140">
        <f>+'Niv1Pub  '!G176+'Niv1Privé '!G172</f>
        <v>758</v>
      </c>
      <c r="H174" s="140">
        <f>+'Niv1Pub  '!H176+'Niv1Privé '!H172</f>
        <v>589</v>
      </c>
      <c r="I174" s="140">
        <f>+'Niv1Pub  '!I176+'Niv1Privé '!I172</f>
        <v>271</v>
      </c>
      <c r="J174" s="140">
        <f>+'Niv1Pub  '!J176+'Niv1Privé '!J172</f>
        <v>407</v>
      </c>
      <c r="K174" s="140">
        <f>+'Niv1Pub  '!K176+'Niv1Privé '!K172</f>
        <v>183</v>
      </c>
      <c r="L174" s="139">
        <f t="shared" si="42"/>
        <v>10320</v>
      </c>
      <c r="M174" s="139">
        <f t="shared" si="42"/>
        <v>5021</v>
      </c>
      <c r="N174" s="82" t="s">
        <v>41</v>
      </c>
      <c r="O174" s="140">
        <f>+'Niv1Pub  '!O176+'Niv1Privé '!O172</f>
        <v>228</v>
      </c>
      <c r="P174" s="140">
        <f>+'Niv1Pub  '!P176+'Niv1Privé '!P172</f>
        <v>103</v>
      </c>
      <c r="Q174" s="140">
        <f>+'Niv1Pub  '!Q176+'Niv1Privé '!Q172</f>
        <v>406</v>
      </c>
      <c r="R174" s="140">
        <f>+'Niv1Pub  '!R176+'Niv1Privé '!R172</f>
        <v>191</v>
      </c>
      <c r="S174" s="140">
        <f>+'Niv1Pub  '!S176+'Niv1Privé '!S172</f>
        <v>328</v>
      </c>
      <c r="T174" s="140">
        <f>+'Niv1Pub  '!T176+'Niv1Privé '!T172</f>
        <v>168</v>
      </c>
      <c r="U174" s="140">
        <f>+'Niv1Pub  '!U176+'Niv1Privé '!U172</f>
        <v>28</v>
      </c>
      <c r="V174" s="140">
        <f>+'Niv1Pub  '!V176+'Niv1Privé '!V172</f>
        <v>14</v>
      </c>
      <c r="W174" s="140">
        <f>+'Niv1Pub  '!W176+'Niv1Privé '!W172</f>
        <v>38</v>
      </c>
      <c r="X174" s="140">
        <f>+'Niv1Pub  '!X176+'Niv1Privé '!X172</f>
        <v>12</v>
      </c>
      <c r="Y174" s="139">
        <f t="shared" si="41"/>
        <v>1028</v>
      </c>
      <c r="Z174" s="139">
        <f t="shared" si="41"/>
        <v>488</v>
      </c>
      <c r="AA174" s="82" t="s">
        <v>41</v>
      </c>
      <c r="AB174" s="82"/>
      <c r="AC174" s="82"/>
      <c r="AD174" s="82"/>
      <c r="AE174" s="82"/>
      <c r="AF174" s="82"/>
      <c r="AG174" s="82"/>
      <c r="AH174" s="140">
        <f>+'Niv1Pub  '!AJ176+'Niv1Privé '!AJ172</f>
        <v>214</v>
      </c>
      <c r="AI174" s="140">
        <f>+'Niv1Pub  '!AH176+'Niv1Privé '!AH172</f>
        <v>164</v>
      </c>
      <c r="AJ174" s="140">
        <f>+'Niv1Pub  '!AI176+'Niv1Privé '!AI172</f>
        <v>50</v>
      </c>
      <c r="AK174" s="140">
        <f>+'Niv1Pub  '!AK176+'Niv1Privé '!AK172</f>
        <v>100</v>
      </c>
      <c r="AL174" s="140">
        <f>+'Niv1Pub  '!AL176+'Niv1Privé '!AL172</f>
        <v>70</v>
      </c>
      <c r="AM174" s="140">
        <f>+'Niv1Pub  '!AM176+'Niv1Privé '!AM172</f>
        <v>9</v>
      </c>
      <c r="AN174" s="140">
        <f>+'Niv1Pub  '!AN176+'Niv1Privé '!AN172</f>
        <v>0</v>
      </c>
      <c r="AO174" s="140">
        <f>+'Niv1Pub  '!AO176+'Niv1Privé '!AO172</f>
        <v>220</v>
      </c>
      <c r="AP174" s="140">
        <f>+'Niv1Pub  '!AP176+'Niv1Privé '!AP172</f>
        <v>11</v>
      </c>
      <c r="AQ174" s="140">
        <f>+'Niv1Pub  '!AQ176+'Niv1Privé '!AQ172</f>
        <v>127</v>
      </c>
      <c r="AR174" s="140">
        <f>+'Niv1Pub  '!AR176+'Niv1Privé '!AR172</f>
        <v>91</v>
      </c>
      <c r="AS174" s="140">
        <f>+'Niv1Pub  '!AS176+'Niv1Privé '!AS172</f>
        <v>36</v>
      </c>
    </row>
    <row r="175" spans="1:45" ht="13.5" customHeight="1">
      <c r="A175" s="82" t="s">
        <v>42</v>
      </c>
      <c r="B175" s="140">
        <f>+'Niv1Pub  '!B177+'Niv1Privé '!B173</f>
        <v>13259</v>
      </c>
      <c r="C175" s="140">
        <f>+'Niv1Pub  '!C177+'Niv1Privé '!C173</f>
        <v>6563</v>
      </c>
      <c r="D175" s="140">
        <f>+'Niv1Pub  '!D177+'Niv1Privé '!D173</f>
        <v>14451</v>
      </c>
      <c r="E175" s="140">
        <f>+'Niv1Pub  '!E177+'Niv1Privé '!E173</f>
        <v>7096</v>
      </c>
      <c r="F175" s="140">
        <f>+'Niv1Pub  '!F177+'Niv1Privé '!F173</f>
        <v>5717</v>
      </c>
      <c r="G175" s="140">
        <f>+'Niv1Pub  '!G177+'Niv1Privé '!G173</f>
        <v>2792</v>
      </c>
      <c r="H175" s="140">
        <f>+'Niv1Pub  '!H177+'Niv1Privé '!H173</f>
        <v>2963</v>
      </c>
      <c r="I175" s="140">
        <f>+'Niv1Pub  '!I177+'Niv1Privé '!I173</f>
        <v>1438</v>
      </c>
      <c r="J175" s="140">
        <f>+'Niv1Pub  '!J177+'Niv1Privé '!J173</f>
        <v>2357</v>
      </c>
      <c r="K175" s="140">
        <f>+'Niv1Pub  '!K177+'Niv1Privé '!K173</f>
        <v>1147</v>
      </c>
      <c r="L175" s="139">
        <f t="shared" si="42"/>
        <v>38747</v>
      </c>
      <c r="M175" s="139">
        <f t="shared" si="42"/>
        <v>19036</v>
      </c>
      <c r="N175" s="82" t="s">
        <v>42</v>
      </c>
      <c r="O175" s="140">
        <f>+'Niv1Pub  '!O177+'Niv1Privé '!O173</f>
        <v>78</v>
      </c>
      <c r="P175" s="140">
        <f>+'Niv1Pub  '!P177+'Niv1Privé '!P173</f>
        <v>34</v>
      </c>
      <c r="Q175" s="140">
        <f>+'Niv1Pub  '!Q177+'Niv1Privé '!Q173</f>
        <v>2009</v>
      </c>
      <c r="R175" s="140">
        <f>+'Niv1Pub  '!R177+'Niv1Privé '!R173</f>
        <v>990</v>
      </c>
      <c r="S175" s="140">
        <f>+'Niv1Pub  '!S177+'Niv1Privé '!S173</f>
        <v>1296</v>
      </c>
      <c r="T175" s="140">
        <f>+'Niv1Pub  '!T177+'Niv1Privé '!T173</f>
        <v>677</v>
      </c>
      <c r="U175" s="140">
        <f>+'Niv1Pub  '!U177+'Niv1Privé '!U173</f>
        <v>86</v>
      </c>
      <c r="V175" s="140">
        <f>+'Niv1Pub  '!V177+'Niv1Privé '!V173</f>
        <v>42</v>
      </c>
      <c r="W175" s="140">
        <f>+'Niv1Pub  '!W177+'Niv1Privé '!W173</f>
        <v>300</v>
      </c>
      <c r="X175" s="140">
        <f>+'Niv1Pub  '!X177+'Niv1Privé '!X173</f>
        <v>143</v>
      </c>
      <c r="Y175" s="139">
        <f t="shared" si="41"/>
        <v>3769</v>
      </c>
      <c r="Z175" s="139">
        <f t="shared" si="41"/>
        <v>1886</v>
      </c>
      <c r="AA175" s="82" t="s">
        <v>42</v>
      </c>
      <c r="AB175" s="82"/>
      <c r="AC175" s="82"/>
      <c r="AD175" s="82"/>
      <c r="AE175" s="82"/>
      <c r="AF175" s="82"/>
      <c r="AG175" s="82"/>
      <c r="AH175" s="140">
        <f>+'Niv1Pub  '!AJ177+'Niv1Privé '!AJ173</f>
        <v>556</v>
      </c>
      <c r="AI175" s="140">
        <f>+'Niv1Pub  '!AH177+'Niv1Privé '!AH173</f>
        <v>502</v>
      </c>
      <c r="AJ175" s="140">
        <f>+'Niv1Pub  '!AI177+'Niv1Privé '!AI173</f>
        <v>54</v>
      </c>
      <c r="AK175" s="140">
        <f>+'Niv1Pub  '!AK177+'Niv1Privé '!AK173</f>
        <v>412</v>
      </c>
      <c r="AL175" s="140">
        <f>+'Niv1Pub  '!AL177+'Niv1Privé '!AL173</f>
        <v>23</v>
      </c>
      <c r="AM175" s="140">
        <f>+'Niv1Pub  '!AM177+'Niv1Privé '!AM173</f>
        <v>153</v>
      </c>
      <c r="AN175" s="140">
        <f>+'Niv1Pub  '!AN177+'Niv1Privé '!AN173</f>
        <v>13</v>
      </c>
      <c r="AO175" s="140">
        <f>+'Niv1Pub  '!AO177+'Niv1Privé '!AO173</f>
        <v>739</v>
      </c>
      <c r="AP175" s="140">
        <f>+'Niv1Pub  '!AP177+'Niv1Privé '!AP173</f>
        <v>56</v>
      </c>
      <c r="AQ175" s="140">
        <f>+'Niv1Pub  '!AQ177+'Niv1Privé '!AQ173</f>
        <v>216</v>
      </c>
      <c r="AR175" s="140">
        <f>+'Niv1Pub  '!AR177+'Niv1Privé '!AR173</f>
        <v>194</v>
      </c>
      <c r="AS175" s="140">
        <f>+'Niv1Pub  '!AS177+'Niv1Privé '!AS173</f>
        <v>22</v>
      </c>
    </row>
    <row r="176" spans="1:45" ht="13.5" customHeight="1">
      <c r="A176" s="82" t="s">
        <v>43</v>
      </c>
      <c r="B176" s="140">
        <f>+'Niv1Pub  '!B178+'Niv1Privé '!B174</f>
        <v>5702</v>
      </c>
      <c r="C176" s="140">
        <f>+'Niv1Pub  '!C178+'Niv1Privé '!C174</f>
        <v>2789</v>
      </c>
      <c r="D176" s="140">
        <f>+'Niv1Pub  '!D178+'Niv1Privé '!D174</f>
        <v>5263</v>
      </c>
      <c r="E176" s="140">
        <f>+'Niv1Pub  '!E178+'Niv1Privé '!E174</f>
        <v>2559</v>
      </c>
      <c r="F176" s="140">
        <f>+'Niv1Pub  '!F178+'Niv1Privé '!F174</f>
        <v>2479</v>
      </c>
      <c r="G176" s="140">
        <f>+'Niv1Pub  '!G178+'Niv1Privé '!G174</f>
        <v>1264</v>
      </c>
      <c r="H176" s="140">
        <f>+'Niv1Pub  '!H178+'Niv1Privé '!H174</f>
        <v>1118</v>
      </c>
      <c r="I176" s="140">
        <f>+'Niv1Pub  '!I178+'Niv1Privé '!I174</f>
        <v>566</v>
      </c>
      <c r="J176" s="140">
        <f>+'Niv1Pub  '!J178+'Niv1Privé '!J174</f>
        <v>1026</v>
      </c>
      <c r="K176" s="140">
        <f>+'Niv1Pub  '!K178+'Niv1Privé '!K174</f>
        <v>509</v>
      </c>
      <c r="L176" s="139">
        <f t="shared" si="42"/>
        <v>15588</v>
      </c>
      <c r="M176" s="139">
        <f t="shared" si="42"/>
        <v>7687</v>
      </c>
      <c r="N176" s="82" t="s">
        <v>43</v>
      </c>
      <c r="O176" s="140">
        <f>+'Niv1Pub  '!O178+'Niv1Privé '!O174</f>
        <v>125</v>
      </c>
      <c r="P176" s="140">
        <f>+'Niv1Pub  '!P178+'Niv1Privé '!P174</f>
        <v>66</v>
      </c>
      <c r="Q176" s="140">
        <f>+'Niv1Pub  '!Q178+'Niv1Privé '!Q174</f>
        <v>700</v>
      </c>
      <c r="R176" s="140">
        <f>+'Niv1Pub  '!R178+'Niv1Privé '!R174</f>
        <v>325</v>
      </c>
      <c r="S176" s="140">
        <f>+'Niv1Pub  '!S178+'Niv1Privé '!S174</f>
        <v>632</v>
      </c>
      <c r="T176" s="140">
        <f>+'Niv1Pub  '!T178+'Niv1Privé '!T174</f>
        <v>295</v>
      </c>
      <c r="U176" s="140">
        <f>+'Niv1Pub  '!U178+'Niv1Privé '!U174</f>
        <v>40</v>
      </c>
      <c r="V176" s="140">
        <f>+'Niv1Pub  '!V178+'Niv1Privé '!V174</f>
        <v>27</v>
      </c>
      <c r="W176" s="140">
        <f>+'Niv1Pub  '!W178+'Niv1Privé '!W174</f>
        <v>240</v>
      </c>
      <c r="X176" s="140">
        <f>+'Niv1Pub  '!X178+'Niv1Privé '!X174</f>
        <v>125</v>
      </c>
      <c r="Y176" s="139">
        <f t="shared" si="41"/>
        <v>1737</v>
      </c>
      <c r="Z176" s="139">
        <f t="shared" si="41"/>
        <v>838</v>
      </c>
      <c r="AA176" s="82" t="s">
        <v>43</v>
      </c>
      <c r="AB176" s="82"/>
      <c r="AC176" s="82"/>
      <c r="AD176" s="82"/>
      <c r="AE176" s="82"/>
      <c r="AF176" s="82"/>
      <c r="AG176" s="82"/>
      <c r="AH176" s="140">
        <f>+'Niv1Pub  '!AJ178+'Niv1Privé '!AJ174</f>
        <v>217</v>
      </c>
      <c r="AI176" s="140">
        <f>+'Niv1Pub  '!AH178+'Niv1Privé '!AH174</f>
        <v>182</v>
      </c>
      <c r="AJ176" s="140">
        <f>+'Niv1Pub  '!AI178+'Niv1Privé '!AI174</f>
        <v>35</v>
      </c>
      <c r="AK176" s="140">
        <f>+'Niv1Pub  '!AK178+'Niv1Privé '!AK174</f>
        <v>155</v>
      </c>
      <c r="AL176" s="140">
        <f>+'Niv1Pub  '!AL178+'Niv1Privé '!AL174</f>
        <v>116</v>
      </c>
      <c r="AM176" s="140">
        <f>+'Niv1Pub  '!AM178+'Niv1Privé '!AM174</f>
        <v>12</v>
      </c>
      <c r="AN176" s="140">
        <f>+'Niv1Pub  '!AN178+'Niv1Privé '!AN174</f>
        <v>0</v>
      </c>
      <c r="AO176" s="140">
        <f>+'Niv1Pub  '!AO178+'Niv1Privé '!AO174</f>
        <v>319</v>
      </c>
      <c r="AP176" s="140">
        <f>+'Niv1Pub  '!AP178+'Niv1Privé '!AP174</f>
        <v>13</v>
      </c>
      <c r="AQ176" s="140">
        <f>+'Niv1Pub  '!AQ178+'Niv1Privé '!AQ174</f>
        <v>114</v>
      </c>
      <c r="AR176" s="140">
        <f>+'Niv1Pub  '!AR178+'Niv1Privé '!AR174</f>
        <v>84</v>
      </c>
      <c r="AS176" s="140">
        <f>+'Niv1Pub  '!AS178+'Niv1Privé '!AS174</f>
        <v>30</v>
      </c>
    </row>
    <row r="177" spans="1:45" ht="13.5" customHeight="1">
      <c r="A177" s="82" t="s">
        <v>44</v>
      </c>
      <c r="B177" s="140">
        <f>+'Niv1Pub  '!B179+'Niv1Privé '!B175</f>
        <v>3219</v>
      </c>
      <c r="C177" s="140">
        <f>+'Niv1Pub  '!C179+'Niv1Privé '!C175</f>
        <v>1615</v>
      </c>
      <c r="D177" s="140">
        <f>+'Niv1Pub  '!D179+'Niv1Privé '!D175</f>
        <v>2085</v>
      </c>
      <c r="E177" s="140">
        <f>+'Niv1Pub  '!E179+'Niv1Privé '!E175</f>
        <v>1011</v>
      </c>
      <c r="F177" s="140">
        <f>+'Niv1Pub  '!F179+'Niv1Privé '!F175</f>
        <v>1041</v>
      </c>
      <c r="G177" s="140">
        <f>+'Niv1Pub  '!G179+'Niv1Privé '!G175</f>
        <v>518</v>
      </c>
      <c r="H177" s="140">
        <f>+'Niv1Pub  '!H179+'Niv1Privé '!H175</f>
        <v>524</v>
      </c>
      <c r="I177" s="140">
        <f>+'Niv1Pub  '!I179+'Niv1Privé '!I175</f>
        <v>285</v>
      </c>
      <c r="J177" s="140">
        <f>+'Niv1Pub  '!J179+'Niv1Privé '!J175</f>
        <v>432</v>
      </c>
      <c r="K177" s="140">
        <f>+'Niv1Pub  '!K179+'Niv1Privé '!K175</f>
        <v>211</v>
      </c>
      <c r="L177" s="139">
        <f t="shared" si="42"/>
        <v>7301</v>
      </c>
      <c r="M177" s="139">
        <f t="shared" si="42"/>
        <v>3640</v>
      </c>
      <c r="N177" s="82" t="s">
        <v>44</v>
      </c>
      <c r="O177" s="140">
        <f>+'Niv1Pub  '!O179+'Niv1Privé '!O175</f>
        <v>0</v>
      </c>
      <c r="P177" s="140">
        <f>+'Niv1Pub  '!P179+'Niv1Privé '!P175</f>
        <v>0</v>
      </c>
      <c r="Q177" s="140">
        <f>+'Niv1Pub  '!Q179+'Niv1Privé '!Q175</f>
        <v>264</v>
      </c>
      <c r="R177" s="140">
        <f>+'Niv1Pub  '!R179+'Niv1Privé '!R175</f>
        <v>130</v>
      </c>
      <c r="S177" s="140">
        <f>+'Niv1Pub  '!S179+'Niv1Privé '!S175</f>
        <v>169</v>
      </c>
      <c r="T177" s="140">
        <f>+'Niv1Pub  '!T179+'Niv1Privé '!T175</f>
        <v>82</v>
      </c>
      <c r="U177" s="140">
        <f>+'Niv1Pub  '!U179+'Niv1Privé '!U175</f>
        <v>1</v>
      </c>
      <c r="V177" s="140">
        <f>+'Niv1Pub  '!V179+'Niv1Privé '!V175</f>
        <v>0</v>
      </c>
      <c r="W177" s="140">
        <f>+'Niv1Pub  '!W179+'Niv1Privé '!W175</f>
        <v>44</v>
      </c>
      <c r="X177" s="140">
        <f>+'Niv1Pub  '!X179+'Niv1Privé '!X175</f>
        <v>25</v>
      </c>
      <c r="Y177" s="139">
        <f t="shared" si="41"/>
        <v>478</v>
      </c>
      <c r="Z177" s="139">
        <f t="shared" si="41"/>
        <v>237</v>
      </c>
      <c r="AA177" s="82" t="s">
        <v>44</v>
      </c>
      <c r="AB177" s="82"/>
      <c r="AC177" s="82"/>
      <c r="AD177" s="82"/>
      <c r="AE177" s="82"/>
      <c r="AF177" s="82"/>
      <c r="AG177" s="82"/>
      <c r="AH177" s="140">
        <f>+'Niv1Pub  '!AJ179+'Niv1Privé '!AJ175</f>
        <v>123</v>
      </c>
      <c r="AI177" s="140">
        <f>+'Niv1Pub  '!AH179+'Niv1Privé '!AH175</f>
        <v>111</v>
      </c>
      <c r="AJ177" s="140">
        <f>+'Niv1Pub  '!AI179+'Niv1Privé '!AI175</f>
        <v>12</v>
      </c>
      <c r="AK177" s="140">
        <f>+'Niv1Pub  '!AK179+'Niv1Privé '!AK175</f>
        <v>84</v>
      </c>
      <c r="AL177" s="140">
        <f>+'Niv1Pub  '!AL179+'Niv1Privé '!AL175</f>
        <v>0</v>
      </c>
      <c r="AM177" s="140">
        <f>+'Niv1Pub  '!AM179+'Niv1Privé '!AM175</f>
        <v>12</v>
      </c>
      <c r="AN177" s="140">
        <f>+'Niv1Pub  '!AN179+'Niv1Privé '!AN175</f>
        <v>0</v>
      </c>
      <c r="AO177" s="140">
        <f>+'Niv1Pub  '!AO179+'Niv1Privé '!AO175</f>
        <v>121</v>
      </c>
      <c r="AP177" s="140">
        <f>+'Niv1Pub  '!AP179+'Niv1Privé '!AP175</f>
        <v>9</v>
      </c>
      <c r="AQ177" s="140">
        <f>+'Niv1Pub  '!AQ179+'Niv1Privé '!AQ175</f>
        <v>88</v>
      </c>
      <c r="AR177" s="140">
        <f>+'Niv1Pub  '!AR179+'Niv1Privé '!AR175</f>
        <v>52</v>
      </c>
      <c r="AS177" s="140">
        <f>+'Niv1Pub  '!AS179+'Niv1Privé '!AS175</f>
        <v>36</v>
      </c>
    </row>
    <row r="178" spans="1:45" ht="13.5" customHeight="1">
      <c r="A178" s="82" t="s">
        <v>45</v>
      </c>
      <c r="B178" s="140">
        <f>+'Niv1Pub  '!B180+'Niv1Privé '!B176</f>
        <v>6715</v>
      </c>
      <c r="C178" s="140">
        <f>+'Niv1Pub  '!C180+'Niv1Privé '!C176</f>
        <v>3352</v>
      </c>
      <c r="D178" s="140">
        <f>+'Niv1Pub  '!D180+'Niv1Privé '!D176</f>
        <v>4868</v>
      </c>
      <c r="E178" s="140">
        <f>+'Niv1Pub  '!E180+'Niv1Privé '!E176</f>
        <v>2550</v>
      </c>
      <c r="F178" s="140">
        <f>+'Niv1Pub  '!F180+'Niv1Privé '!F176</f>
        <v>2228</v>
      </c>
      <c r="G178" s="140">
        <f>+'Niv1Pub  '!G180+'Niv1Privé '!G176</f>
        <v>1096</v>
      </c>
      <c r="H178" s="140">
        <f>+'Niv1Pub  '!H180+'Niv1Privé '!H176</f>
        <v>1002</v>
      </c>
      <c r="I178" s="140">
        <f>+'Niv1Pub  '!I180+'Niv1Privé '!I176</f>
        <v>516</v>
      </c>
      <c r="J178" s="140">
        <f>+'Niv1Pub  '!J180+'Niv1Privé '!J176</f>
        <v>952</v>
      </c>
      <c r="K178" s="140">
        <f>+'Niv1Pub  '!K180+'Niv1Privé '!K176</f>
        <v>457</v>
      </c>
      <c r="L178" s="139">
        <f t="shared" si="42"/>
        <v>15765</v>
      </c>
      <c r="M178" s="139">
        <f t="shared" si="42"/>
        <v>7971</v>
      </c>
      <c r="N178" s="82" t="s">
        <v>45</v>
      </c>
      <c r="O178" s="140">
        <f>+'Niv1Pub  '!O180+'Niv1Privé '!O176</f>
        <v>76</v>
      </c>
      <c r="P178" s="140">
        <f>+'Niv1Pub  '!P180+'Niv1Privé '!P176</f>
        <v>37</v>
      </c>
      <c r="Q178" s="140">
        <f>+'Niv1Pub  '!Q180+'Niv1Privé '!Q176</f>
        <v>650</v>
      </c>
      <c r="R178" s="140">
        <f>+'Niv1Pub  '!R180+'Niv1Privé '!R176</f>
        <v>324</v>
      </c>
      <c r="S178" s="140">
        <f>+'Niv1Pub  '!S180+'Niv1Privé '!S176</f>
        <v>542</v>
      </c>
      <c r="T178" s="140">
        <f>+'Niv1Pub  '!T180+'Niv1Privé '!T176</f>
        <v>265</v>
      </c>
      <c r="U178" s="140">
        <f>+'Niv1Pub  '!U180+'Niv1Privé '!U176</f>
        <v>43</v>
      </c>
      <c r="V178" s="140">
        <f>+'Niv1Pub  '!V180+'Niv1Privé '!V176</f>
        <v>23</v>
      </c>
      <c r="W178" s="140">
        <f>+'Niv1Pub  '!W180+'Niv1Privé '!W176</f>
        <v>152</v>
      </c>
      <c r="X178" s="140">
        <f>+'Niv1Pub  '!X180+'Niv1Privé '!X176</f>
        <v>68</v>
      </c>
      <c r="Y178" s="139">
        <f t="shared" si="41"/>
        <v>1463</v>
      </c>
      <c r="Z178" s="139">
        <f t="shared" si="41"/>
        <v>717</v>
      </c>
      <c r="AA178" s="82" t="s">
        <v>45</v>
      </c>
      <c r="AB178" s="82"/>
      <c r="AC178" s="82"/>
      <c r="AD178" s="82"/>
      <c r="AE178" s="82"/>
      <c r="AF178" s="82"/>
      <c r="AG178" s="82"/>
      <c r="AH178" s="140">
        <f>+'Niv1Pub  '!AJ180+'Niv1Privé '!AJ176</f>
        <v>209</v>
      </c>
      <c r="AI178" s="140">
        <f>+'Niv1Pub  '!AH180+'Niv1Privé '!AH176</f>
        <v>170</v>
      </c>
      <c r="AJ178" s="140">
        <f>+'Niv1Pub  '!AI180+'Niv1Privé '!AI176</f>
        <v>39</v>
      </c>
      <c r="AK178" s="140">
        <f>+'Niv1Pub  '!AK180+'Niv1Privé '!AK176</f>
        <v>173</v>
      </c>
      <c r="AL178" s="140">
        <f>+'Niv1Pub  '!AL180+'Niv1Privé '!AL176</f>
        <v>81</v>
      </c>
      <c r="AM178" s="140">
        <f>+'Niv1Pub  '!AM180+'Niv1Privé '!AM176</f>
        <v>8</v>
      </c>
      <c r="AN178" s="140">
        <f>+'Niv1Pub  '!AN180+'Niv1Privé '!AN176</f>
        <v>9</v>
      </c>
      <c r="AO178" s="140">
        <f>+'Niv1Pub  '!AO180+'Niv1Privé '!AO176</f>
        <v>310</v>
      </c>
      <c r="AP178" s="140">
        <f>+'Niv1Pub  '!AP180+'Niv1Privé '!AP176</f>
        <v>8</v>
      </c>
      <c r="AQ178" s="140">
        <f>+'Niv1Pub  '!AQ180+'Niv1Privé '!AQ176</f>
        <v>88</v>
      </c>
      <c r="AR178" s="140">
        <f>+'Niv1Pub  '!AR180+'Niv1Privé '!AR176</f>
        <v>85</v>
      </c>
      <c r="AS178" s="140">
        <f>+'Niv1Pub  '!AS180+'Niv1Privé '!AS176</f>
        <v>3</v>
      </c>
    </row>
    <row r="179" spans="1:45" ht="13.5" customHeight="1">
      <c r="A179" s="82" t="s">
        <v>46</v>
      </c>
      <c r="B179" s="140">
        <f>+'Niv1Pub  '!B181+'Niv1Privé '!B177</f>
        <v>7412</v>
      </c>
      <c r="C179" s="140">
        <f>+'Niv1Pub  '!C181+'Niv1Privé '!C177</f>
        <v>3843</v>
      </c>
      <c r="D179" s="140">
        <f>+'Niv1Pub  '!D181+'Niv1Privé '!D177</f>
        <v>3620</v>
      </c>
      <c r="E179" s="140">
        <f>+'Niv1Pub  '!E181+'Niv1Privé '!E177</f>
        <v>1906</v>
      </c>
      <c r="F179" s="140">
        <f>+'Niv1Pub  '!F181+'Niv1Privé '!F177</f>
        <v>2292</v>
      </c>
      <c r="G179" s="140">
        <f>+'Niv1Pub  '!G181+'Niv1Privé '!G177</f>
        <v>1199</v>
      </c>
      <c r="H179" s="140">
        <f>+'Niv1Pub  '!H181+'Niv1Privé '!H177</f>
        <v>1320</v>
      </c>
      <c r="I179" s="140">
        <f>+'Niv1Pub  '!I181+'Niv1Privé '!I177</f>
        <v>720</v>
      </c>
      <c r="J179" s="140">
        <f>+'Niv1Pub  '!J181+'Niv1Privé '!J177</f>
        <v>1026</v>
      </c>
      <c r="K179" s="140">
        <f>+'Niv1Pub  '!K181+'Niv1Privé '!K177</f>
        <v>528</v>
      </c>
      <c r="L179" s="139">
        <f t="shared" si="42"/>
        <v>15670</v>
      </c>
      <c r="M179" s="139">
        <f t="shared" si="42"/>
        <v>8196</v>
      </c>
      <c r="N179" s="82" t="s">
        <v>46</v>
      </c>
      <c r="O179" s="140">
        <f>+'Niv1Pub  '!O181+'Niv1Privé '!O177</f>
        <v>2608</v>
      </c>
      <c r="P179" s="140">
        <f>+'Niv1Pub  '!P181+'Niv1Privé '!P177</f>
        <v>1320</v>
      </c>
      <c r="Q179" s="140">
        <f>+'Niv1Pub  '!Q181+'Niv1Privé '!Q177</f>
        <v>718</v>
      </c>
      <c r="R179" s="140">
        <f>+'Niv1Pub  '!R181+'Niv1Privé '!R177</f>
        <v>369</v>
      </c>
      <c r="S179" s="140">
        <f>+'Niv1Pub  '!S181+'Niv1Privé '!S177</f>
        <v>473</v>
      </c>
      <c r="T179" s="140">
        <f>+'Niv1Pub  '!T181+'Niv1Privé '!T177</f>
        <v>238</v>
      </c>
      <c r="U179" s="140">
        <f>+'Niv1Pub  '!U181+'Niv1Privé '!U177</f>
        <v>146</v>
      </c>
      <c r="V179" s="140">
        <f>+'Niv1Pub  '!V181+'Niv1Privé '!V177</f>
        <v>82</v>
      </c>
      <c r="W179" s="140">
        <f>+'Niv1Pub  '!W181+'Niv1Privé '!W177</f>
        <v>135</v>
      </c>
      <c r="X179" s="140">
        <f>+'Niv1Pub  '!X181+'Niv1Privé '!X177</f>
        <v>79</v>
      </c>
      <c r="Y179" s="139">
        <f t="shared" si="41"/>
        <v>4080</v>
      </c>
      <c r="Z179" s="139">
        <f t="shared" si="41"/>
        <v>2088</v>
      </c>
      <c r="AA179" s="82" t="s">
        <v>46</v>
      </c>
      <c r="AB179" s="82"/>
      <c r="AC179" s="82"/>
      <c r="AD179" s="82"/>
      <c r="AE179" s="82"/>
      <c r="AF179" s="82"/>
      <c r="AG179" s="82"/>
      <c r="AH179" s="140">
        <f>+'Niv1Pub  '!AJ181+'Niv1Privé '!AJ177</f>
        <v>272</v>
      </c>
      <c r="AI179" s="140">
        <f>+'Niv1Pub  '!AH181+'Niv1Privé '!AH177</f>
        <v>238</v>
      </c>
      <c r="AJ179" s="140">
        <f>+'Niv1Pub  '!AI181+'Niv1Privé '!AI177</f>
        <v>34</v>
      </c>
      <c r="AK179" s="140">
        <f>+'Niv1Pub  '!AK181+'Niv1Privé '!AK177</f>
        <v>156</v>
      </c>
      <c r="AL179" s="140">
        <f>+'Niv1Pub  '!AL181+'Niv1Privé '!AL177</f>
        <v>2</v>
      </c>
      <c r="AM179" s="140">
        <f>+'Niv1Pub  '!AM181+'Niv1Privé '!AM177</f>
        <v>58</v>
      </c>
      <c r="AN179" s="140">
        <f>+'Niv1Pub  '!AN181+'Niv1Privé '!AN177</f>
        <v>0</v>
      </c>
      <c r="AO179" s="140">
        <f>+'Niv1Pub  '!AO181+'Niv1Privé '!AO177</f>
        <v>353</v>
      </c>
      <c r="AP179" s="140">
        <f>+'Niv1Pub  '!AP181+'Niv1Privé '!AP177</f>
        <v>25</v>
      </c>
      <c r="AQ179" s="140">
        <f>+'Niv1Pub  '!AQ181+'Niv1Privé '!AQ177</f>
        <v>156</v>
      </c>
      <c r="AR179" s="140">
        <f>+'Niv1Pub  '!AR181+'Niv1Privé '!AR177</f>
        <v>97</v>
      </c>
      <c r="AS179" s="140">
        <f>+'Niv1Pub  '!AS181+'Niv1Privé '!AS177</f>
        <v>59</v>
      </c>
    </row>
    <row r="180" spans="1:45" ht="13.5" customHeight="1">
      <c r="A180" s="82" t="s">
        <v>47</v>
      </c>
      <c r="B180" s="140">
        <f>+'Niv1Pub  '!B182+'Niv1Privé '!B178</f>
        <v>4786</v>
      </c>
      <c r="C180" s="140">
        <f>+'Niv1Pub  '!C182+'Niv1Privé '!C178</f>
        <v>2326</v>
      </c>
      <c r="D180" s="140">
        <f>+'Niv1Pub  '!D182+'Niv1Privé '!D178</f>
        <v>4172</v>
      </c>
      <c r="E180" s="140">
        <f>+'Niv1Pub  '!E182+'Niv1Privé '!E178</f>
        <v>2068</v>
      </c>
      <c r="F180" s="140">
        <f>+'Niv1Pub  '!F182+'Niv1Privé '!F178</f>
        <v>3094</v>
      </c>
      <c r="G180" s="140">
        <f>+'Niv1Pub  '!G182+'Niv1Privé '!G178</f>
        <v>1578</v>
      </c>
      <c r="H180" s="140">
        <f>+'Niv1Pub  '!H182+'Niv1Privé '!H178</f>
        <v>2061</v>
      </c>
      <c r="I180" s="140">
        <f>+'Niv1Pub  '!I182+'Niv1Privé '!I178</f>
        <v>1106</v>
      </c>
      <c r="J180" s="140">
        <f>+'Niv1Pub  '!J182+'Niv1Privé '!J178</f>
        <v>1902</v>
      </c>
      <c r="K180" s="140">
        <f>+'Niv1Pub  '!K182+'Niv1Privé '!K178</f>
        <v>963</v>
      </c>
      <c r="L180" s="139">
        <f t="shared" si="42"/>
        <v>16015</v>
      </c>
      <c r="M180" s="139">
        <f t="shared" si="42"/>
        <v>8041</v>
      </c>
      <c r="N180" s="82" t="s">
        <v>47</v>
      </c>
      <c r="O180" s="140">
        <f>+'Niv1Pub  '!O182+'Niv1Privé '!O178</f>
        <v>179</v>
      </c>
      <c r="P180" s="140">
        <f>+'Niv1Pub  '!P182+'Niv1Privé '!P178</f>
        <v>75</v>
      </c>
      <c r="Q180" s="140">
        <f>+'Niv1Pub  '!Q182+'Niv1Privé '!Q178</f>
        <v>865</v>
      </c>
      <c r="R180" s="140">
        <f>+'Niv1Pub  '!R182+'Niv1Privé '!R178</f>
        <v>397</v>
      </c>
      <c r="S180" s="140">
        <f>+'Niv1Pub  '!S182+'Niv1Privé '!S178</f>
        <v>614</v>
      </c>
      <c r="T180" s="140">
        <f>+'Niv1Pub  '!T182+'Niv1Privé '!T178</f>
        <v>307</v>
      </c>
      <c r="U180" s="140">
        <f>+'Niv1Pub  '!U182+'Niv1Privé '!U178</f>
        <v>52</v>
      </c>
      <c r="V180" s="140">
        <f>+'Niv1Pub  '!V182+'Niv1Privé '!V178</f>
        <v>28</v>
      </c>
      <c r="W180" s="140">
        <f>+'Niv1Pub  '!W182+'Niv1Privé '!W178</f>
        <v>340</v>
      </c>
      <c r="X180" s="140">
        <f>+'Niv1Pub  '!X182+'Niv1Privé '!X178</f>
        <v>183</v>
      </c>
      <c r="Y180" s="139">
        <f t="shared" si="41"/>
        <v>2050</v>
      </c>
      <c r="Z180" s="139">
        <f t="shared" si="41"/>
        <v>990</v>
      </c>
      <c r="AA180" s="82" t="s">
        <v>47</v>
      </c>
      <c r="AB180" s="82"/>
      <c r="AC180" s="82"/>
      <c r="AD180" s="82"/>
      <c r="AE180" s="82"/>
      <c r="AF180" s="82"/>
      <c r="AG180" s="82"/>
      <c r="AH180" s="140">
        <f>+'Niv1Pub  '!AJ182+'Niv1Privé '!AJ178</f>
        <v>356</v>
      </c>
      <c r="AI180" s="140">
        <f>+'Niv1Pub  '!AH182+'Niv1Privé '!AH178</f>
        <v>349</v>
      </c>
      <c r="AJ180" s="140">
        <f>+'Niv1Pub  '!AI182+'Niv1Privé '!AI178</f>
        <v>7</v>
      </c>
      <c r="AK180" s="140">
        <f>+'Niv1Pub  '!AK182+'Niv1Privé '!AK178</f>
        <v>230</v>
      </c>
      <c r="AL180" s="140">
        <f>+'Niv1Pub  '!AL182+'Niv1Privé '!AL178</f>
        <v>67</v>
      </c>
      <c r="AM180" s="140">
        <f>+'Niv1Pub  '!AM182+'Niv1Privé '!AM178</f>
        <v>3</v>
      </c>
      <c r="AN180" s="140">
        <f>+'Niv1Pub  '!AN182+'Niv1Privé '!AN178</f>
        <v>0</v>
      </c>
      <c r="AO180" s="140">
        <f>+'Niv1Pub  '!AO182+'Niv1Privé '!AO178</f>
        <v>422</v>
      </c>
      <c r="AP180" s="140">
        <f>+'Niv1Pub  '!AP182+'Niv1Privé '!AP178</f>
        <v>51</v>
      </c>
      <c r="AQ180" s="140">
        <f>+'Niv1Pub  '!AQ182+'Niv1Privé '!AQ178</f>
        <v>94</v>
      </c>
      <c r="AR180" s="140">
        <f>+'Niv1Pub  '!AR182+'Niv1Privé '!AR178</f>
        <v>83</v>
      </c>
      <c r="AS180" s="140">
        <f>+'Niv1Pub  '!AS182+'Niv1Privé '!AS178</f>
        <v>11</v>
      </c>
    </row>
    <row r="181" spans="1:45" ht="13.5" customHeight="1">
      <c r="A181" s="82" t="s">
        <v>48</v>
      </c>
      <c r="B181" s="140">
        <f>+'Niv1Pub  '!B183+'Niv1Privé '!B179</f>
        <v>6056</v>
      </c>
      <c r="C181" s="140">
        <f>+'Niv1Pub  '!C183+'Niv1Privé '!C179</f>
        <v>3001</v>
      </c>
      <c r="D181" s="140">
        <f>+'Niv1Pub  '!D183+'Niv1Privé '!D179</f>
        <v>3090</v>
      </c>
      <c r="E181" s="140">
        <f>+'Niv1Pub  '!E183+'Niv1Privé '!E179</f>
        <v>1539</v>
      </c>
      <c r="F181" s="140">
        <f>+'Niv1Pub  '!F183+'Niv1Privé '!F179</f>
        <v>1684</v>
      </c>
      <c r="G181" s="140">
        <f>+'Niv1Pub  '!G183+'Niv1Privé '!G179</f>
        <v>822</v>
      </c>
      <c r="H181" s="140">
        <f>+'Niv1Pub  '!H183+'Niv1Privé '!H179</f>
        <v>939</v>
      </c>
      <c r="I181" s="140">
        <f>+'Niv1Pub  '!I183+'Niv1Privé '!I179</f>
        <v>493</v>
      </c>
      <c r="J181" s="140">
        <f>+'Niv1Pub  '!J183+'Niv1Privé '!J179</f>
        <v>492</v>
      </c>
      <c r="K181" s="140">
        <f>+'Niv1Pub  '!K183+'Niv1Privé '!K179</f>
        <v>235</v>
      </c>
      <c r="L181" s="139">
        <f t="shared" si="42"/>
        <v>12261</v>
      </c>
      <c r="M181" s="139">
        <f t="shared" si="42"/>
        <v>6090</v>
      </c>
      <c r="N181" s="82" t="s">
        <v>48</v>
      </c>
      <c r="O181" s="140">
        <f>+'Niv1Pub  '!O183+'Niv1Privé '!O179</f>
        <v>9</v>
      </c>
      <c r="P181" s="140">
        <f>+'Niv1Pub  '!P183+'Niv1Privé '!P179</f>
        <v>3</v>
      </c>
      <c r="Q181" s="140">
        <f>+'Niv1Pub  '!Q183+'Niv1Privé '!Q179</f>
        <v>480</v>
      </c>
      <c r="R181" s="140">
        <f>+'Niv1Pub  '!R183+'Niv1Privé '!R179</f>
        <v>227</v>
      </c>
      <c r="S181" s="140">
        <f>+'Niv1Pub  '!S183+'Niv1Privé '!S179</f>
        <v>314</v>
      </c>
      <c r="T181" s="140">
        <f>+'Niv1Pub  '!T183+'Niv1Privé '!T179</f>
        <v>155</v>
      </c>
      <c r="U181" s="140">
        <f>+'Niv1Pub  '!U183+'Niv1Privé '!U179</f>
        <v>0</v>
      </c>
      <c r="V181" s="140">
        <f>+'Niv1Pub  '!V183+'Niv1Privé '!V179</f>
        <v>0</v>
      </c>
      <c r="W181" s="140">
        <f>+'Niv1Pub  '!W183+'Niv1Privé '!W179</f>
        <v>33</v>
      </c>
      <c r="X181" s="140">
        <f>+'Niv1Pub  '!X183+'Niv1Privé '!X179</f>
        <v>14</v>
      </c>
      <c r="Y181" s="139">
        <f t="shared" si="41"/>
        <v>836</v>
      </c>
      <c r="Z181" s="139">
        <f t="shared" si="41"/>
        <v>399</v>
      </c>
      <c r="AA181" s="82" t="s">
        <v>48</v>
      </c>
      <c r="AB181" s="82"/>
      <c r="AC181" s="82"/>
      <c r="AD181" s="82"/>
      <c r="AE181" s="82"/>
      <c r="AF181" s="82"/>
      <c r="AG181" s="82"/>
      <c r="AH181" s="140">
        <f>+'Niv1Pub  '!AJ183+'Niv1Privé '!AJ179</f>
        <v>231</v>
      </c>
      <c r="AI181" s="140">
        <f>+'Niv1Pub  '!AH183+'Niv1Privé '!AH179</f>
        <v>180</v>
      </c>
      <c r="AJ181" s="140">
        <f>+'Niv1Pub  '!AI183+'Niv1Privé '!AI179</f>
        <v>51</v>
      </c>
      <c r="AK181" s="140">
        <f>+'Niv1Pub  '!AK183+'Niv1Privé '!AK179</f>
        <v>130</v>
      </c>
      <c r="AL181" s="140">
        <f>+'Niv1Pub  '!AL183+'Niv1Privé '!AL179</f>
        <v>27</v>
      </c>
      <c r="AM181" s="140">
        <f>+'Niv1Pub  '!AM183+'Niv1Privé '!AM179</f>
        <v>102</v>
      </c>
      <c r="AN181" s="140">
        <f>+'Niv1Pub  '!AN183+'Niv1Privé '!AN179</f>
        <v>1</v>
      </c>
      <c r="AO181" s="140">
        <f>+'Niv1Pub  '!AO183+'Niv1Privé '!AO179</f>
        <v>281</v>
      </c>
      <c r="AP181" s="140">
        <f>+'Niv1Pub  '!AP183+'Niv1Privé '!AP179</f>
        <v>19</v>
      </c>
      <c r="AQ181" s="140">
        <f>+'Niv1Pub  '!AQ183+'Niv1Privé '!AQ179</f>
        <v>122</v>
      </c>
      <c r="AR181" s="140">
        <f>+'Niv1Pub  '!AR183+'Niv1Privé '!AR179</f>
        <v>99</v>
      </c>
      <c r="AS181" s="140">
        <f>+'Niv1Pub  '!AS183+'Niv1Privé '!AS179</f>
        <v>23</v>
      </c>
    </row>
    <row r="182" spans="1:45" ht="13.5" customHeight="1">
      <c r="A182" s="82" t="s">
        <v>49</v>
      </c>
      <c r="B182" s="140">
        <f>+'Niv1Pub  '!B184+'Niv1Privé '!B180</f>
        <v>5827</v>
      </c>
      <c r="C182" s="140">
        <f>+'Niv1Pub  '!C184+'Niv1Privé '!C180</f>
        <v>2875</v>
      </c>
      <c r="D182" s="140">
        <f>+'Niv1Pub  '!D184+'Niv1Privé '!D180</f>
        <v>4708</v>
      </c>
      <c r="E182" s="140">
        <f>+'Niv1Pub  '!E184+'Niv1Privé '!E180</f>
        <v>2339</v>
      </c>
      <c r="F182" s="140">
        <f>+'Niv1Pub  '!F184+'Niv1Privé '!F180</f>
        <v>4594</v>
      </c>
      <c r="G182" s="140">
        <f>+'Niv1Pub  '!G184+'Niv1Privé '!G180</f>
        <v>2354</v>
      </c>
      <c r="H182" s="140">
        <f>+'Niv1Pub  '!H184+'Niv1Privé '!H180</f>
        <v>3728</v>
      </c>
      <c r="I182" s="140">
        <f>+'Niv1Pub  '!I184+'Niv1Privé '!I180</f>
        <v>1947</v>
      </c>
      <c r="J182" s="140">
        <f>+'Niv1Pub  '!J184+'Niv1Privé '!J180</f>
        <v>2671</v>
      </c>
      <c r="K182" s="140">
        <f>+'Niv1Pub  '!K184+'Niv1Privé '!K180</f>
        <v>1441</v>
      </c>
      <c r="L182" s="139">
        <f t="shared" si="42"/>
        <v>21528</v>
      </c>
      <c r="M182" s="139">
        <f t="shared" si="42"/>
        <v>10956</v>
      </c>
      <c r="N182" s="82" t="s">
        <v>49</v>
      </c>
      <c r="O182" s="140">
        <f>+'Niv1Pub  '!O184+'Niv1Privé '!O180</f>
        <v>1773</v>
      </c>
      <c r="P182" s="140">
        <f>+'Niv1Pub  '!P184+'Niv1Privé '!P180</f>
        <v>841</v>
      </c>
      <c r="Q182" s="140">
        <f>+'Niv1Pub  '!Q184+'Niv1Privé '!Q180</f>
        <v>985</v>
      </c>
      <c r="R182" s="140">
        <f>+'Niv1Pub  '!R184+'Niv1Privé '!R180</f>
        <v>433</v>
      </c>
      <c r="S182" s="140">
        <f>+'Niv1Pub  '!S184+'Niv1Privé '!S180</f>
        <v>1275</v>
      </c>
      <c r="T182" s="140">
        <f>+'Niv1Pub  '!T184+'Niv1Privé '!T180</f>
        <v>622</v>
      </c>
      <c r="U182" s="140">
        <f>+'Niv1Pub  '!U184+'Niv1Privé '!U180</f>
        <v>753</v>
      </c>
      <c r="V182" s="140">
        <f>+'Niv1Pub  '!V184+'Niv1Privé '!V180</f>
        <v>404</v>
      </c>
      <c r="W182" s="140">
        <f>+'Niv1Pub  '!W184+'Niv1Privé '!W180</f>
        <v>279</v>
      </c>
      <c r="X182" s="140">
        <f>+'Niv1Pub  '!X184+'Niv1Privé '!X180</f>
        <v>145</v>
      </c>
      <c r="Y182" s="139">
        <f t="shared" si="41"/>
        <v>5065</v>
      </c>
      <c r="Z182" s="139">
        <f t="shared" si="41"/>
        <v>2445</v>
      </c>
      <c r="AA182" s="82" t="s">
        <v>49</v>
      </c>
      <c r="AB182" s="82"/>
      <c r="AC182" s="82"/>
      <c r="AD182" s="82"/>
      <c r="AE182" s="82"/>
      <c r="AF182" s="82"/>
      <c r="AG182" s="82"/>
      <c r="AH182" s="140">
        <f>+'Niv1Pub  '!AJ184+'Niv1Privé '!AJ180</f>
        <v>430</v>
      </c>
      <c r="AI182" s="140">
        <f>+'Niv1Pub  '!AH184+'Niv1Privé '!AH180</f>
        <v>422</v>
      </c>
      <c r="AJ182" s="140">
        <f>+'Niv1Pub  '!AI184+'Niv1Privé '!AI180</f>
        <v>8</v>
      </c>
      <c r="AK182" s="140">
        <f>+'Niv1Pub  '!AK184+'Niv1Privé '!AK180</f>
        <v>253</v>
      </c>
      <c r="AL182" s="140">
        <f>+'Niv1Pub  '!AL184+'Niv1Privé '!AL180</f>
        <v>14</v>
      </c>
      <c r="AM182" s="140">
        <f>+'Niv1Pub  '!AM184+'Niv1Privé '!AM180</f>
        <v>9</v>
      </c>
      <c r="AN182" s="140">
        <f>+'Niv1Pub  '!AN184+'Niv1Privé '!AN180</f>
        <v>1</v>
      </c>
      <c r="AO182" s="140">
        <f>+'Niv1Pub  '!AO184+'Niv1Privé '!AO180</f>
        <v>513</v>
      </c>
      <c r="AP182" s="140">
        <f>+'Niv1Pub  '!AP184+'Niv1Privé '!AP180</f>
        <v>160</v>
      </c>
      <c r="AQ182" s="140">
        <f>+'Niv1Pub  '!AQ184+'Niv1Privé '!AQ180</f>
        <v>51</v>
      </c>
      <c r="AR182" s="140">
        <f>+'Niv1Pub  '!AR184+'Niv1Privé '!AR180</f>
        <v>51</v>
      </c>
      <c r="AS182" s="140">
        <f>+'Niv1Pub  '!AS184+'Niv1Privé '!AS180</f>
        <v>0</v>
      </c>
    </row>
    <row r="183" spans="1:45" ht="13.5" customHeight="1">
      <c r="A183" s="82" t="s">
        <v>50</v>
      </c>
      <c r="B183" s="140">
        <f>+'Niv1Pub  '!B185+'Niv1Privé '!B181</f>
        <v>19191</v>
      </c>
      <c r="C183" s="140">
        <f>+'Niv1Pub  '!C185+'Niv1Privé '!C181</f>
        <v>9641</v>
      </c>
      <c r="D183" s="140">
        <f>+'Niv1Pub  '!D185+'Niv1Privé '!D181</f>
        <v>12010</v>
      </c>
      <c r="E183" s="140">
        <f>+'Niv1Pub  '!E185+'Niv1Privé '!E181</f>
        <v>6218</v>
      </c>
      <c r="F183" s="140">
        <f>+'Niv1Pub  '!F185+'Niv1Privé '!F181</f>
        <v>6853</v>
      </c>
      <c r="G183" s="140">
        <f>+'Niv1Pub  '!G185+'Niv1Privé '!G181</f>
        <v>3552</v>
      </c>
      <c r="H183" s="140">
        <f>+'Niv1Pub  '!H185+'Niv1Privé '!H181</f>
        <v>4078</v>
      </c>
      <c r="I183" s="140">
        <f>+'Niv1Pub  '!I185+'Niv1Privé '!I181</f>
        <v>2141</v>
      </c>
      <c r="J183" s="140">
        <f>+'Niv1Pub  '!J185+'Niv1Privé '!J181</f>
        <v>2984</v>
      </c>
      <c r="K183" s="140">
        <f>+'Niv1Pub  '!K185+'Niv1Privé '!K181</f>
        <v>1514</v>
      </c>
      <c r="L183" s="139">
        <f t="shared" si="42"/>
        <v>45116</v>
      </c>
      <c r="M183" s="139">
        <f t="shared" si="42"/>
        <v>23066</v>
      </c>
      <c r="N183" s="82" t="s">
        <v>50</v>
      </c>
      <c r="O183" s="140">
        <f>+'Niv1Pub  '!O185+'Niv1Privé '!O181</f>
        <v>3930</v>
      </c>
      <c r="P183" s="140">
        <f>+'Niv1Pub  '!P185+'Niv1Privé '!P181</f>
        <v>1950</v>
      </c>
      <c r="Q183" s="140">
        <f>+'Niv1Pub  '!Q185+'Niv1Privé '!Q181</f>
        <v>1989</v>
      </c>
      <c r="R183" s="140">
        <f>+'Niv1Pub  '!R185+'Niv1Privé '!R181</f>
        <v>1019</v>
      </c>
      <c r="S183" s="140">
        <f>+'Niv1Pub  '!S185+'Niv1Privé '!S181</f>
        <v>1564</v>
      </c>
      <c r="T183" s="140">
        <f>+'Niv1Pub  '!T185+'Niv1Privé '!T181</f>
        <v>818</v>
      </c>
      <c r="U183" s="140">
        <f>+'Niv1Pub  '!U185+'Niv1Privé '!U181</f>
        <v>267</v>
      </c>
      <c r="V183" s="140">
        <f>+'Niv1Pub  '!V185+'Niv1Privé '!V181</f>
        <v>144</v>
      </c>
      <c r="W183" s="140">
        <f>+'Niv1Pub  '!W185+'Niv1Privé '!W181</f>
        <v>353</v>
      </c>
      <c r="X183" s="140">
        <f>+'Niv1Pub  '!X185+'Niv1Privé '!X181</f>
        <v>172</v>
      </c>
      <c r="Y183" s="139">
        <f t="shared" si="41"/>
        <v>8103</v>
      </c>
      <c r="Z183" s="139">
        <f t="shared" si="41"/>
        <v>4103</v>
      </c>
      <c r="AA183" s="82" t="s">
        <v>50</v>
      </c>
      <c r="AB183" s="82"/>
      <c r="AC183" s="82"/>
      <c r="AD183" s="82"/>
      <c r="AE183" s="82"/>
      <c r="AF183" s="82"/>
      <c r="AG183" s="82"/>
      <c r="AH183" s="140">
        <f>+'Niv1Pub  '!AJ185+'Niv1Privé '!AJ181</f>
        <v>641</v>
      </c>
      <c r="AI183" s="140">
        <f>+'Niv1Pub  '!AH185+'Niv1Privé '!AH181</f>
        <v>598</v>
      </c>
      <c r="AJ183" s="140">
        <f>+'Niv1Pub  '!AI185+'Niv1Privé '!AI181</f>
        <v>43</v>
      </c>
      <c r="AK183" s="140">
        <f>+'Niv1Pub  '!AK185+'Niv1Privé '!AK181</f>
        <v>523</v>
      </c>
      <c r="AL183" s="140">
        <f>+'Niv1Pub  '!AL185+'Niv1Privé '!AL181</f>
        <v>21</v>
      </c>
      <c r="AM183" s="140">
        <f>+'Niv1Pub  '!AM185+'Niv1Privé '!AM181</f>
        <v>164</v>
      </c>
      <c r="AN183" s="140">
        <f>+'Niv1Pub  '!AN185+'Niv1Privé '!AN181</f>
        <v>15</v>
      </c>
      <c r="AO183" s="140">
        <f>+'Niv1Pub  '!AO185+'Niv1Privé '!AO181</f>
        <v>814</v>
      </c>
      <c r="AP183" s="140">
        <f>+'Niv1Pub  '!AP185+'Niv1Privé '!AP181</f>
        <v>54</v>
      </c>
      <c r="AQ183" s="140">
        <f>+'Niv1Pub  '!AQ185+'Niv1Privé '!AQ181</f>
        <v>217</v>
      </c>
      <c r="AR183" s="140">
        <f>+'Niv1Pub  '!AR185+'Niv1Privé '!AR181</f>
        <v>206</v>
      </c>
      <c r="AS183" s="140">
        <f>+'Niv1Pub  '!AS185+'Niv1Privé '!AS181</f>
        <v>11</v>
      </c>
    </row>
    <row r="184" spans="1:45" ht="13.5" customHeight="1">
      <c r="A184" s="82" t="s">
        <v>53</v>
      </c>
      <c r="B184" s="140">
        <f>+'Niv1Pub  '!B186+'Niv1Privé '!B182</f>
        <v>5822</v>
      </c>
      <c r="C184" s="140">
        <f>+'Niv1Pub  '!C186+'Niv1Privé '!C182</f>
        <v>2972</v>
      </c>
      <c r="D184" s="140">
        <f>+'Niv1Pub  '!D186+'Niv1Privé '!D182</f>
        <v>3898</v>
      </c>
      <c r="E184" s="140">
        <f>+'Niv1Pub  '!E186+'Niv1Privé '!E182</f>
        <v>2028</v>
      </c>
      <c r="F184" s="140">
        <f>+'Niv1Pub  '!F186+'Niv1Privé '!F182</f>
        <v>2804</v>
      </c>
      <c r="G184" s="140">
        <f>+'Niv1Pub  '!G186+'Niv1Privé '!G182</f>
        <v>1524</v>
      </c>
      <c r="H184" s="140">
        <f>+'Niv1Pub  '!H186+'Niv1Privé '!H182</f>
        <v>1533</v>
      </c>
      <c r="I184" s="140">
        <f>+'Niv1Pub  '!I186+'Niv1Privé '!I182</f>
        <v>836</v>
      </c>
      <c r="J184" s="140">
        <f>+'Niv1Pub  '!J186+'Niv1Privé '!J182</f>
        <v>1463</v>
      </c>
      <c r="K184" s="140">
        <f>+'Niv1Pub  '!K186+'Niv1Privé '!K182</f>
        <v>783</v>
      </c>
      <c r="L184" s="139">
        <f t="shared" si="42"/>
        <v>15520</v>
      </c>
      <c r="M184" s="139">
        <f t="shared" si="42"/>
        <v>8143</v>
      </c>
      <c r="N184" s="82" t="s">
        <v>53</v>
      </c>
      <c r="O184" s="140">
        <f>+'Niv1Pub  '!O186+'Niv1Privé '!O182</f>
        <v>46</v>
      </c>
      <c r="P184" s="140">
        <f>+'Niv1Pub  '!P186+'Niv1Privé '!P182</f>
        <v>18</v>
      </c>
      <c r="Q184" s="140">
        <f>+'Niv1Pub  '!Q186+'Niv1Privé '!Q182</f>
        <v>575</v>
      </c>
      <c r="R184" s="140">
        <f>+'Niv1Pub  '!R186+'Niv1Privé '!R182</f>
        <v>263</v>
      </c>
      <c r="S184" s="140">
        <f>+'Niv1Pub  '!S186+'Niv1Privé '!S182</f>
        <v>362</v>
      </c>
      <c r="T184" s="140">
        <f>+'Niv1Pub  '!T186+'Niv1Privé '!T182</f>
        <v>190</v>
      </c>
      <c r="U184" s="140">
        <f>+'Niv1Pub  '!U186+'Niv1Privé '!U182</f>
        <v>17</v>
      </c>
      <c r="V184" s="140">
        <f>+'Niv1Pub  '!V186+'Niv1Privé '!V182</f>
        <v>9</v>
      </c>
      <c r="W184" s="140">
        <f>+'Niv1Pub  '!W186+'Niv1Privé '!W182</f>
        <v>325</v>
      </c>
      <c r="X184" s="140">
        <f>+'Niv1Pub  '!X186+'Niv1Privé '!X182</f>
        <v>162</v>
      </c>
      <c r="Y184" s="139">
        <f t="shared" si="41"/>
        <v>1325</v>
      </c>
      <c r="Z184" s="139">
        <f t="shared" si="41"/>
        <v>642</v>
      </c>
      <c r="AA184" s="82" t="s">
        <v>53</v>
      </c>
      <c r="AB184" s="82"/>
      <c r="AC184" s="82"/>
      <c r="AD184" s="82"/>
      <c r="AE184" s="82"/>
      <c r="AF184" s="82"/>
      <c r="AG184" s="82"/>
      <c r="AH184" s="140">
        <f>+'Niv1Pub  '!AJ186+'Niv1Privé '!AJ182</f>
        <v>226</v>
      </c>
      <c r="AI184" s="140">
        <f>+'Niv1Pub  '!AH186+'Niv1Privé '!AH182</f>
        <v>216</v>
      </c>
      <c r="AJ184" s="140">
        <f>+'Niv1Pub  '!AI186+'Niv1Privé '!AI182</f>
        <v>10</v>
      </c>
      <c r="AK184" s="140">
        <f>+'Niv1Pub  '!AK186+'Niv1Privé '!AK182</f>
        <v>130</v>
      </c>
      <c r="AL184" s="140">
        <f>+'Niv1Pub  '!AL186+'Niv1Privé '!AL182</f>
        <v>120</v>
      </c>
      <c r="AM184" s="140">
        <f>+'Niv1Pub  '!AM186+'Niv1Privé '!AM182</f>
        <v>0</v>
      </c>
      <c r="AN184" s="140">
        <f>+'Niv1Pub  '!AN186+'Niv1Privé '!AN182</f>
        <v>2</v>
      </c>
      <c r="AO184" s="140">
        <f>+'Niv1Pub  '!AO186+'Niv1Privé '!AO182</f>
        <v>287</v>
      </c>
      <c r="AP184" s="140">
        <f>+'Niv1Pub  '!AP186+'Niv1Privé '!AP182</f>
        <v>2</v>
      </c>
      <c r="AQ184" s="140">
        <f>+'Niv1Pub  '!AQ186+'Niv1Privé '!AQ182</f>
        <v>111</v>
      </c>
      <c r="AR184" s="140">
        <f>+'Niv1Pub  '!AR186+'Niv1Privé '!AR182</f>
        <v>110</v>
      </c>
      <c r="AS184" s="140">
        <f>+'Niv1Pub  '!AS186+'Niv1Privé '!AS182</f>
        <v>1</v>
      </c>
    </row>
    <row r="185" spans="1:45" ht="9" customHeight="1">
      <c r="A185" s="104"/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04"/>
      <c r="O185" s="141"/>
      <c r="P185" s="141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  <c r="AA185" s="104"/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 s="104"/>
      <c r="AQ185" s="109"/>
      <c r="AR185" s="109"/>
      <c r="AS185" s="109"/>
    </row>
    <row r="186" spans="2:42" ht="12.75"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287"/>
      <c r="AB186" s="113"/>
      <c r="AC186" s="113"/>
      <c r="AD186" s="113"/>
      <c r="AE186" s="113"/>
      <c r="AF186" s="113"/>
      <c r="AG186" s="113"/>
      <c r="AH186" s="113"/>
      <c r="AI186" s="113"/>
      <c r="AJ186" s="113"/>
      <c r="AK186" s="113"/>
      <c r="AL186" s="113"/>
      <c r="AM186" s="113"/>
      <c r="AN186" s="113"/>
      <c r="AO186" s="113"/>
      <c r="AP186" s="113"/>
    </row>
    <row r="188" spans="2:11" ht="12.75" hidden="1">
      <c r="B188" s="131" t="s">
        <v>334</v>
      </c>
      <c r="C188" s="131" t="s">
        <v>325</v>
      </c>
      <c r="D188" s="131" t="s">
        <v>326</v>
      </c>
      <c r="E188" s="131" t="s">
        <v>327</v>
      </c>
      <c r="F188" s="131" t="s">
        <v>328</v>
      </c>
      <c r="G188" s="131" t="s">
        <v>329</v>
      </c>
      <c r="H188" s="131" t="s">
        <v>330</v>
      </c>
      <c r="I188" s="131" t="s">
        <v>331</v>
      </c>
      <c r="J188" s="131" t="s">
        <v>332</v>
      </c>
      <c r="K188" s="131" t="s">
        <v>333</v>
      </c>
    </row>
    <row r="189" spans="2:11" ht="12.75" hidden="1">
      <c r="B189" s="131">
        <v>41</v>
      </c>
      <c r="C189" s="131">
        <v>43</v>
      </c>
      <c r="D189" s="131">
        <v>56</v>
      </c>
      <c r="E189" s="131">
        <v>48</v>
      </c>
      <c r="F189" s="131">
        <v>32</v>
      </c>
      <c r="G189" s="131">
        <v>35</v>
      </c>
      <c r="H189" s="131">
        <v>45</v>
      </c>
      <c r="I189" s="131">
        <v>42</v>
      </c>
      <c r="J189" s="131">
        <v>21</v>
      </c>
      <c r="K189" s="131">
        <v>31</v>
      </c>
    </row>
    <row r="190" spans="2:11" ht="12.75" hidden="1">
      <c r="B190" s="131">
        <f>+B189+C189</f>
        <v>84</v>
      </c>
      <c r="C190" s="131">
        <v>43</v>
      </c>
      <c r="D190" s="131">
        <f>+D189+E189</f>
        <v>104</v>
      </c>
      <c r="E190" s="131">
        <v>48</v>
      </c>
      <c r="F190" s="131">
        <f>+F189+G189</f>
        <v>67</v>
      </c>
      <c r="G190" s="131">
        <v>35</v>
      </c>
      <c r="H190" s="131">
        <f>+H189+I189</f>
        <v>87</v>
      </c>
      <c r="I190" s="131">
        <v>42</v>
      </c>
      <c r="J190" s="131">
        <f>+J189+K189</f>
        <v>52</v>
      </c>
      <c r="K190" s="131">
        <v>31</v>
      </c>
    </row>
    <row r="191" ht="12.75" hidden="1"/>
    <row r="192" spans="2:11" ht="12.75" hidden="1">
      <c r="B192" s="131">
        <f aca="true" t="shared" si="43" ref="B192:K192">+B175-B190</f>
        <v>13175</v>
      </c>
      <c r="C192" s="131">
        <f t="shared" si="43"/>
        <v>6520</v>
      </c>
      <c r="D192" s="131">
        <f t="shared" si="43"/>
        <v>14347</v>
      </c>
      <c r="E192" s="131">
        <f t="shared" si="43"/>
        <v>7048</v>
      </c>
      <c r="F192" s="131">
        <f t="shared" si="43"/>
        <v>5650</v>
      </c>
      <c r="G192" s="131">
        <f t="shared" si="43"/>
        <v>2757</v>
      </c>
      <c r="H192" s="131">
        <f t="shared" si="43"/>
        <v>2876</v>
      </c>
      <c r="I192" s="131">
        <f t="shared" si="43"/>
        <v>1396</v>
      </c>
      <c r="J192" s="131">
        <f t="shared" si="43"/>
        <v>2305</v>
      </c>
      <c r="K192" s="131">
        <f t="shared" si="43"/>
        <v>1116</v>
      </c>
    </row>
    <row r="193" ht="12.75" hidden="1"/>
    <row r="194" ht="12.75" hidden="1"/>
    <row r="195" spans="2:46" ht="12.75" hidden="1">
      <c r="B195" s="131" t="s">
        <v>335</v>
      </c>
      <c r="C195" s="131" t="s">
        <v>336</v>
      </c>
      <c r="D195" s="131" t="s">
        <v>337</v>
      </c>
      <c r="E195" s="131" t="s">
        <v>338</v>
      </c>
      <c r="F195" s="131" t="s">
        <v>339</v>
      </c>
      <c r="G195" s="131" t="s">
        <v>340</v>
      </c>
      <c r="H195" s="131" t="s">
        <v>341</v>
      </c>
      <c r="I195" s="131" t="s">
        <v>342</v>
      </c>
      <c r="J195" s="131" t="s">
        <v>343</v>
      </c>
      <c r="K195" s="131" t="s">
        <v>344</v>
      </c>
      <c r="L195" s="131" t="s">
        <v>345</v>
      </c>
      <c r="M195" s="131" t="s">
        <v>346</v>
      </c>
      <c r="N195" s="113" t="s">
        <v>347</v>
      </c>
      <c r="O195" s="131" t="s">
        <v>348</v>
      </c>
      <c r="P195" s="131" t="s">
        <v>349</v>
      </c>
      <c r="Q195" s="131" t="s">
        <v>350</v>
      </c>
      <c r="R195" s="131" t="s">
        <v>351</v>
      </c>
      <c r="S195" s="131" t="s">
        <v>352</v>
      </c>
      <c r="T195" s="131" t="s">
        <v>353</v>
      </c>
      <c r="U195" s="131" t="s">
        <v>354</v>
      </c>
      <c r="V195" s="131" t="s">
        <v>355</v>
      </c>
      <c r="W195" s="131" t="s">
        <v>356</v>
      </c>
      <c r="X195" s="131" t="s">
        <v>357</v>
      </c>
      <c r="Y195" s="131" t="s">
        <v>358</v>
      </c>
      <c r="Z195" s="131" t="s">
        <v>359</v>
      </c>
      <c r="AA195" s="113" t="s">
        <v>360</v>
      </c>
      <c r="AB195" s="99" t="s">
        <v>361</v>
      </c>
      <c r="AC195" s="99" t="s">
        <v>362</v>
      </c>
      <c r="AD195" s="99" t="s">
        <v>363</v>
      </c>
      <c r="AE195" s="99" t="s">
        <v>364</v>
      </c>
      <c r="AF195" s="99" t="s">
        <v>365</v>
      </c>
      <c r="AG195" s="99" t="s">
        <v>366</v>
      </c>
      <c r="AH195" s="99" t="s">
        <v>367</v>
      </c>
      <c r="AI195" s="99" t="s">
        <v>368</v>
      </c>
      <c r="AJ195" s="99" t="s">
        <v>369</v>
      </c>
      <c r="AK195" s="99" t="s">
        <v>370</v>
      </c>
      <c r="AL195" s="99" t="s">
        <v>371</v>
      </c>
      <c r="AM195" s="99" t="s">
        <v>372</v>
      </c>
      <c r="AN195" s="99" t="s">
        <v>373</v>
      </c>
      <c r="AO195" s="99" t="s">
        <v>374</v>
      </c>
      <c r="AP195" s="99" t="s">
        <v>375</v>
      </c>
      <c r="AQ195" s="99" t="s">
        <v>376</v>
      </c>
      <c r="AR195" s="99" t="s">
        <v>377</v>
      </c>
      <c r="AS195" s="99" t="s">
        <v>378</v>
      </c>
      <c r="AT195" s="99" t="s">
        <v>379</v>
      </c>
    </row>
    <row r="196" spans="2:46" ht="12.75" hidden="1">
      <c r="B196" s="131" t="s">
        <v>42</v>
      </c>
      <c r="C196" s="131">
        <v>6026</v>
      </c>
      <c r="D196" s="131">
        <v>6716</v>
      </c>
      <c r="E196" s="131">
        <v>2099</v>
      </c>
      <c r="F196" s="131">
        <v>2609</v>
      </c>
      <c r="G196" s="131">
        <v>1165</v>
      </c>
      <c r="H196" s="131">
        <v>1398</v>
      </c>
      <c r="I196" s="131">
        <v>699</v>
      </c>
      <c r="J196" s="131">
        <v>700</v>
      </c>
      <c r="K196" s="131">
        <v>455</v>
      </c>
      <c r="L196" s="131">
        <v>402</v>
      </c>
      <c r="M196" s="131">
        <v>10457</v>
      </c>
      <c r="N196" s="113">
        <v>11711</v>
      </c>
      <c r="O196" s="131">
        <v>2099</v>
      </c>
      <c r="P196" s="131">
        <v>2384</v>
      </c>
      <c r="Q196" s="131">
        <v>351</v>
      </c>
      <c r="R196" s="131">
        <v>395</v>
      </c>
      <c r="S196" s="131">
        <v>180</v>
      </c>
      <c r="T196" s="131">
        <v>261</v>
      </c>
      <c r="U196" s="131">
        <v>121</v>
      </c>
      <c r="V196" s="131">
        <v>103</v>
      </c>
      <c r="W196" s="131">
        <v>49</v>
      </c>
      <c r="X196" s="131">
        <v>57</v>
      </c>
      <c r="Y196" s="131">
        <v>2741</v>
      </c>
      <c r="Z196" s="131">
        <v>3135</v>
      </c>
      <c r="AA196" s="113">
        <v>127</v>
      </c>
      <c r="AB196" s="99">
        <v>98</v>
      </c>
      <c r="AC196" s="99">
        <v>15</v>
      </c>
      <c r="AD196" s="99">
        <v>240</v>
      </c>
      <c r="AE196" s="99">
        <v>114</v>
      </c>
      <c r="AF196" s="99">
        <v>53</v>
      </c>
      <c r="AG196" s="99">
        <v>2</v>
      </c>
      <c r="AH196" s="99">
        <v>167</v>
      </c>
      <c r="AI196" s="99">
        <v>28</v>
      </c>
      <c r="AJ196" s="99">
        <v>15</v>
      </c>
      <c r="AK196" s="99">
        <v>2</v>
      </c>
      <c r="AL196" s="99">
        <v>43</v>
      </c>
      <c r="AM196" s="99">
        <v>0</v>
      </c>
      <c r="AN196" s="99">
        <v>0</v>
      </c>
      <c r="AO196" s="99">
        <v>0</v>
      </c>
      <c r="AP196" s="99">
        <v>0</v>
      </c>
      <c r="AQ196" s="99">
        <v>261</v>
      </c>
      <c r="AR196" s="99">
        <v>151</v>
      </c>
      <c r="AS196" s="99">
        <v>14</v>
      </c>
      <c r="AT196" s="99">
        <v>419</v>
      </c>
    </row>
    <row r="197" spans="2:46" ht="12.75" hidden="1">
      <c r="B197" s="131" t="s">
        <v>42</v>
      </c>
      <c r="C197" s="131">
        <v>351</v>
      </c>
      <c r="D197" s="131">
        <v>351</v>
      </c>
      <c r="E197" s="131">
        <v>309</v>
      </c>
      <c r="F197" s="131">
        <v>251</v>
      </c>
      <c r="G197" s="131">
        <v>171</v>
      </c>
      <c r="H197" s="131">
        <v>178</v>
      </c>
      <c r="I197" s="131">
        <v>114</v>
      </c>
      <c r="J197" s="131">
        <v>113</v>
      </c>
      <c r="K197" s="131">
        <v>73</v>
      </c>
      <c r="L197" s="131">
        <v>82</v>
      </c>
      <c r="M197" s="131">
        <v>1364</v>
      </c>
      <c r="N197" s="113">
        <v>1313</v>
      </c>
      <c r="O197" s="131">
        <v>57</v>
      </c>
      <c r="P197" s="131">
        <v>48</v>
      </c>
      <c r="Q197" s="131">
        <v>30</v>
      </c>
      <c r="R197" s="131">
        <v>26</v>
      </c>
      <c r="S197" s="131">
        <v>18</v>
      </c>
      <c r="T197" s="131">
        <v>19</v>
      </c>
      <c r="U197" s="131">
        <v>8</v>
      </c>
      <c r="V197" s="131">
        <v>13</v>
      </c>
      <c r="W197" s="131">
        <v>2</v>
      </c>
      <c r="X197" s="131">
        <v>4</v>
      </c>
      <c r="Y197" s="131">
        <v>101</v>
      </c>
      <c r="Z197" s="131">
        <v>120</v>
      </c>
      <c r="AA197" s="113">
        <v>0</v>
      </c>
      <c r="AB197" s="99">
        <v>0</v>
      </c>
      <c r="AC197" s="99">
        <v>0</v>
      </c>
      <c r="AD197" s="99">
        <v>0</v>
      </c>
      <c r="AE197" s="99">
        <v>0</v>
      </c>
      <c r="AF197" s="99">
        <v>0</v>
      </c>
      <c r="AG197" s="99">
        <v>0</v>
      </c>
      <c r="AH197" s="99">
        <v>0</v>
      </c>
      <c r="AI197" s="99">
        <v>0</v>
      </c>
      <c r="AJ197" s="99">
        <v>0</v>
      </c>
      <c r="AK197" s="99">
        <v>0</v>
      </c>
      <c r="AL197" s="99">
        <v>0</v>
      </c>
      <c r="AM197" s="99">
        <v>0</v>
      </c>
      <c r="AN197" s="99">
        <v>0</v>
      </c>
      <c r="AO197" s="99">
        <v>0</v>
      </c>
      <c r="AP197" s="99">
        <v>0</v>
      </c>
      <c r="AQ197" s="99">
        <v>45</v>
      </c>
      <c r="AR197" s="99">
        <v>14</v>
      </c>
      <c r="AS197" s="99">
        <v>2</v>
      </c>
      <c r="AT197" s="99">
        <v>61</v>
      </c>
    </row>
    <row r="198" spans="2:46" ht="12.75" hidden="1">
      <c r="B198" s="131" t="s">
        <v>42</v>
      </c>
      <c r="C198" s="131">
        <v>49</v>
      </c>
      <c r="D198" s="131">
        <v>70</v>
      </c>
      <c r="E198" s="131">
        <v>19</v>
      </c>
      <c r="F198" s="131">
        <v>50</v>
      </c>
      <c r="G198" s="131">
        <v>0</v>
      </c>
      <c r="H198" s="131">
        <v>0</v>
      </c>
      <c r="I198" s="131">
        <v>0</v>
      </c>
      <c r="J198" s="131">
        <v>0</v>
      </c>
      <c r="K198" s="131">
        <v>0</v>
      </c>
      <c r="L198" s="131">
        <v>0</v>
      </c>
      <c r="M198" s="131">
        <v>68</v>
      </c>
      <c r="N198" s="113">
        <v>120</v>
      </c>
      <c r="O198" s="131">
        <v>4</v>
      </c>
      <c r="P198" s="131">
        <v>8</v>
      </c>
      <c r="Q198" s="131">
        <v>3</v>
      </c>
      <c r="R198" s="131">
        <v>10</v>
      </c>
      <c r="S198" s="131">
        <v>0</v>
      </c>
      <c r="T198" s="131">
        <v>0</v>
      </c>
      <c r="U198" s="131">
        <v>0</v>
      </c>
      <c r="V198" s="131">
        <v>0</v>
      </c>
      <c r="W198" s="131">
        <v>0</v>
      </c>
      <c r="X198" s="131">
        <v>0</v>
      </c>
      <c r="Y198" s="131">
        <v>7</v>
      </c>
      <c r="Z198" s="131">
        <v>18</v>
      </c>
      <c r="AA198" s="113">
        <v>0</v>
      </c>
      <c r="AB198" s="99">
        <v>0</v>
      </c>
      <c r="AC198" s="99">
        <v>0</v>
      </c>
      <c r="AD198" s="99">
        <v>0</v>
      </c>
      <c r="AE198" s="99">
        <v>1</v>
      </c>
      <c r="AF198" s="99">
        <v>0</v>
      </c>
      <c r="AG198" s="99">
        <v>0</v>
      </c>
      <c r="AH198" s="99">
        <v>1</v>
      </c>
      <c r="AI198" s="99">
        <v>0</v>
      </c>
      <c r="AJ198" s="99">
        <v>1</v>
      </c>
      <c r="AK198" s="99">
        <v>0</v>
      </c>
      <c r="AL198" s="99">
        <v>1</v>
      </c>
      <c r="AM198" s="99">
        <v>0</v>
      </c>
      <c r="AN198" s="99">
        <v>0</v>
      </c>
      <c r="AO198" s="99">
        <v>0</v>
      </c>
      <c r="AP198" s="99">
        <v>0</v>
      </c>
      <c r="AQ198" s="99">
        <v>1</v>
      </c>
      <c r="AR198" s="99">
        <v>1</v>
      </c>
      <c r="AS198" s="99">
        <v>0</v>
      </c>
      <c r="AT198" s="99">
        <v>2</v>
      </c>
    </row>
    <row r="199" ht="12.75" hidden="1"/>
    <row r="200" spans="3:46" ht="12.75" hidden="1">
      <c r="C200" s="131">
        <v>351</v>
      </c>
      <c r="D200" s="131">
        <v>351</v>
      </c>
      <c r="E200" s="131">
        <v>309</v>
      </c>
      <c r="F200" s="131">
        <v>251</v>
      </c>
      <c r="G200" s="131">
        <v>171</v>
      </c>
      <c r="H200" s="131">
        <v>178</v>
      </c>
      <c r="I200" s="131">
        <v>114</v>
      </c>
      <c r="J200" s="131">
        <v>113</v>
      </c>
      <c r="K200" s="131">
        <v>73</v>
      </c>
      <c r="L200" s="131">
        <v>82</v>
      </c>
      <c r="M200" s="131">
        <f aca="true" t="shared" si="44" ref="M200:AT200">+M196+M198</f>
        <v>10525</v>
      </c>
      <c r="N200" s="131">
        <f t="shared" si="44"/>
        <v>11831</v>
      </c>
      <c r="O200" s="131">
        <f t="shared" si="44"/>
        <v>2103</v>
      </c>
      <c r="P200" s="131">
        <f t="shared" si="44"/>
        <v>2392</v>
      </c>
      <c r="Q200" s="131">
        <f t="shared" si="44"/>
        <v>354</v>
      </c>
      <c r="R200" s="131">
        <f t="shared" si="44"/>
        <v>405</v>
      </c>
      <c r="S200" s="131">
        <f t="shared" si="44"/>
        <v>180</v>
      </c>
      <c r="T200" s="131">
        <f t="shared" si="44"/>
        <v>261</v>
      </c>
      <c r="U200" s="131">
        <f t="shared" si="44"/>
        <v>121</v>
      </c>
      <c r="V200" s="131">
        <f t="shared" si="44"/>
        <v>103</v>
      </c>
      <c r="W200" s="131">
        <f t="shared" si="44"/>
        <v>49</v>
      </c>
      <c r="X200" s="131">
        <f t="shared" si="44"/>
        <v>57</v>
      </c>
      <c r="Y200" s="131">
        <f t="shared" si="44"/>
        <v>2748</v>
      </c>
      <c r="Z200" s="131">
        <f t="shared" si="44"/>
        <v>3153</v>
      </c>
      <c r="AA200" s="131">
        <f t="shared" si="44"/>
        <v>127</v>
      </c>
      <c r="AB200" s="131">
        <f t="shared" si="44"/>
        <v>98</v>
      </c>
      <c r="AC200" s="131">
        <f t="shared" si="44"/>
        <v>15</v>
      </c>
      <c r="AD200" s="131">
        <f t="shared" si="44"/>
        <v>240</v>
      </c>
      <c r="AE200" s="131">
        <f t="shared" si="44"/>
        <v>115</v>
      </c>
      <c r="AF200" s="131">
        <f t="shared" si="44"/>
        <v>53</v>
      </c>
      <c r="AG200" s="131">
        <f t="shared" si="44"/>
        <v>2</v>
      </c>
      <c r="AH200" s="131">
        <f t="shared" si="44"/>
        <v>168</v>
      </c>
      <c r="AI200" s="131">
        <f t="shared" si="44"/>
        <v>28</v>
      </c>
      <c r="AJ200" s="131">
        <f t="shared" si="44"/>
        <v>16</v>
      </c>
      <c r="AK200" s="131">
        <f t="shared" si="44"/>
        <v>2</v>
      </c>
      <c r="AL200" s="131">
        <f t="shared" si="44"/>
        <v>44</v>
      </c>
      <c r="AM200" s="131">
        <f t="shared" si="44"/>
        <v>0</v>
      </c>
      <c r="AN200" s="131">
        <f t="shared" si="44"/>
        <v>0</v>
      </c>
      <c r="AO200" s="131">
        <f t="shared" si="44"/>
        <v>0</v>
      </c>
      <c r="AP200" s="131">
        <f t="shared" si="44"/>
        <v>0</v>
      </c>
      <c r="AQ200" s="131">
        <f t="shared" si="44"/>
        <v>262</v>
      </c>
      <c r="AR200" s="131">
        <f t="shared" si="44"/>
        <v>152</v>
      </c>
      <c r="AS200" s="131">
        <f t="shared" si="44"/>
        <v>14</v>
      </c>
      <c r="AT200" s="131">
        <f t="shared" si="44"/>
        <v>421</v>
      </c>
    </row>
    <row r="201" spans="3:46" ht="12.75" hidden="1">
      <c r="C201" s="131">
        <f>+C200+D200</f>
        <v>702</v>
      </c>
      <c r="D201" s="131">
        <v>351</v>
      </c>
      <c r="E201" s="131">
        <f>+E200+F200</f>
        <v>560</v>
      </c>
      <c r="F201" s="131">
        <v>251</v>
      </c>
      <c r="G201" s="131">
        <f>+G200+H200</f>
        <v>349</v>
      </c>
      <c r="H201" s="131">
        <v>178</v>
      </c>
      <c r="I201" s="131">
        <f>+I200+J200</f>
        <v>227</v>
      </c>
      <c r="J201" s="131">
        <v>113</v>
      </c>
      <c r="K201" s="131">
        <f>+K200+L200</f>
        <v>155</v>
      </c>
      <c r="L201" s="131">
        <v>82</v>
      </c>
      <c r="M201" s="131">
        <v>10525</v>
      </c>
      <c r="N201" s="113">
        <v>11831</v>
      </c>
      <c r="O201" s="131">
        <v>2103</v>
      </c>
      <c r="P201" s="131">
        <v>2392</v>
      </c>
      <c r="Q201" s="131">
        <v>354</v>
      </c>
      <c r="R201" s="131">
        <v>405</v>
      </c>
      <c r="S201" s="131">
        <v>180</v>
      </c>
      <c r="T201" s="131">
        <v>261</v>
      </c>
      <c r="U201" s="131">
        <v>121</v>
      </c>
      <c r="V201" s="131">
        <v>103</v>
      </c>
      <c r="W201" s="131">
        <v>49</v>
      </c>
      <c r="X201" s="131">
        <v>57</v>
      </c>
      <c r="Y201" s="131">
        <v>2748</v>
      </c>
      <c r="Z201" s="131">
        <v>3153</v>
      </c>
      <c r="AA201" s="113">
        <v>127</v>
      </c>
      <c r="AB201" s="99">
        <v>98</v>
      </c>
      <c r="AC201" s="99">
        <v>15</v>
      </c>
      <c r="AD201" s="99">
        <v>240</v>
      </c>
      <c r="AE201" s="99">
        <v>115</v>
      </c>
      <c r="AF201" s="99">
        <v>53</v>
      </c>
      <c r="AG201" s="99">
        <v>2</v>
      </c>
      <c r="AH201" s="99">
        <v>168</v>
      </c>
      <c r="AI201" s="99">
        <v>28</v>
      </c>
      <c r="AJ201" s="99">
        <v>16</v>
      </c>
      <c r="AK201" s="99">
        <v>2</v>
      </c>
      <c r="AL201" s="99">
        <v>44</v>
      </c>
      <c r="AM201" s="99">
        <v>0</v>
      </c>
      <c r="AN201" s="99">
        <v>0</v>
      </c>
      <c r="AO201" s="99">
        <v>0</v>
      </c>
      <c r="AP201" s="99">
        <v>0</v>
      </c>
      <c r="AQ201" s="99">
        <v>262</v>
      </c>
      <c r="AR201" s="99">
        <v>152</v>
      </c>
      <c r="AS201" s="99">
        <v>14</v>
      </c>
      <c r="AT201" s="99">
        <v>421</v>
      </c>
    </row>
    <row r="202" ht="12.75" hidden="1"/>
    <row r="203" ht="12.75" hidden="1"/>
    <row r="204" ht="12.75" hidden="1"/>
    <row r="205" ht="12.75" hidden="1"/>
    <row r="206" spans="1:43" s="12" customFormat="1" ht="12.75">
      <c r="A206" s="56" t="s">
        <v>187</v>
      </c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1" t="s">
        <v>188</v>
      </c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56"/>
      <c r="Z206" s="56"/>
      <c r="AA206" s="97" t="s">
        <v>192</v>
      </c>
      <c r="AB206" s="97"/>
      <c r="AC206" s="97"/>
      <c r="AD206" s="97"/>
      <c r="AE206" s="97"/>
      <c r="AF206" s="97"/>
      <c r="AG206" s="97"/>
      <c r="AH206" s="122"/>
      <c r="AI206" s="97"/>
      <c r="AJ206" s="122"/>
      <c r="AK206" s="97"/>
      <c r="AL206" s="97"/>
      <c r="AM206" s="97"/>
      <c r="AN206" s="122"/>
      <c r="AO206" s="122"/>
      <c r="AP206" s="1"/>
      <c r="AQ206" s="1"/>
    </row>
    <row r="207" spans="1:43" s="12" customFormat="1" ht="15" customHeight="1">
      <c r="A207" s="1" t="s">
        <v>201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 t="s">
        <v>201</v>
      </c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97" t="s">
        <v>426</v>
      </c>
      <c r="AB207" s="97"/>
      <c r="AC207" s="97"/>
      <c r="AD207" s="97"/>
      <c r="AE207" s="97"/>
      <c r="AF207" s="97"/>
      <c r="AG207" s="97"/>
      <c r="AH207" s="122"/>
      <c r="AI207" s="97"/>
      <c r="AJ207" s="122"/>
      <c r="AK207" s="97"/>
      <c r="AL207" s="97"/>
      <c r="AM207" s="97"/>
      <c r="AN207" s="122"/>
      <c r="AO207" s="122"/>
      <c r="AP207" s="1"/>
      <c r="AQ207" s="1"/>
    </row>
    <row r="208" spans="1:43" s="12" customFormat="1" ht="15" customHeight="1">
      <c r="A208" s="1" t="s">
        <v>402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 t="s">
        <v>402</v>
      </c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97" t="s">
        <v>401</v>
      </c>
      <c r="AB208" s="97"/>
      <c r="AC208" s="97"/>
      <c r="AD208" s="97"/>
      <c r="AE208" s="97"/>
      <c r="AF208" s="97"/>
      <c r="AG208" s="97"/>
      <c r="AH208" s="122"/>
      <c r="AI208" s="97"/>
      <c r="AJ208" s="122"/>
      <c r="AK208" s="97"/>
      <c r="AL208" s="97"/>
      <c r="AM208" s="97"/>
      <c r="AN208" s="122"/>
      <c r="AO208" s="122"/>
      <c r="AQ208" s="1"/>
    </row>
    <row r="209" spans="1:44" s="12" customFormat="1" ht="19.5" customHeight="1">
      <c r="A209" s="3" t="s">
        <v>277</v>
      </c>
      <c r="B209" s="1"/>
      <c r="C209" s="1"/>
      <c r="D209" s="1"/>
      <c r="E209" s="1"/>
      <c r="F209" s="1"/>
      <c r="G209" s="1"/>
      <c r="H209" s="1"/>
      <c r="I209" s="1"/>
      <c r="J209" s="1" t="s">
        <v>193</v>
      </c>
      <c r="K209" s="1"/>
      <c r="L209" s="1"/>
      <c r="M209" s="1"/>
      <c r="N209" s="2" t="s">
        <v>277</v>
      </c>
      <c r="O209" s="2"/>
      <c r="P209" s="2"/>
      <c r="Q209" s="2"/>
      <c r="R209" s="2"/>
      <c r="S209" s="2"/>
      <c r="T209" s="2"/>
      <c r="U209" s="2"/>
      <c r="V209" s="2"/>
      <c r="W209" s="1" t="s">
        <v>193</v>
      </c>
      <c r="X209" s="1"/>
      <c r="Y209" s="1"/>
      <c r="Z209" s="1"/>
      <c r="AA209" s="2" t="s">
        <v>277</v>
      </c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52"/>
      <c r="AQ209" s="544" t="s">
        <v>193</v>
      </c>
      <c r="AR209" s="544"/>
    </row>
    <row r="210" spans="1:43" s="12" customFormat="1" ht="19.5" customHeight="1">
      <c r="A210" s="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2"/>
      <c r="O210" s="2"/>
      <c r="P210" s="2"/>
      <c r="Q210" s="2"/>
      <c r="R210" s="2"/>
      <c r="S210" s="2"/>
      <c r="T210" s="2"/>
      <c r="U210" s="2"/>
      <c r="V210" s="2"/>
      <c r="W210" s="1"/>
      <c r="X210" s="1"/>
      <c r="Y210" s="1"/>
      <c r="Z210" s="1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1:45" s="12" customFormat="1" ht="19.5" customHeight="1">
      <c r="A211" s="261"/>
      <c r="B211" s="262" t="s">
        <v>260</v>
      </c>
      <c r="C211" s="263"/>
      <c r="D211" s="262" t="s">
        <v>261</v>
      </c>
      <c r="E211" s="263"/>
      <c r="F211" s="262" t="s">
        <v>262</v>
      </c>
      <c r="G211" s="263"/>
      <c r="H211" s="262" t="s">
        <v>263</v>
      </c>
      <c r="I211" s="263"/>
      <c r="J211" s="262" t="s">
        <v>264</v>
      </c>
      <c r="K211" s="263"/>
      <c r="L211" s="262" t="s">
        <v>127</v>
      </c>
      <c r="M211" s="263"/>
      <c r="N211" s="264"/>
      <c r="O211" s="262" t="s">
        <v>260</v>
      </c>
      <c r="P211" s="263"/>
      <c r="Q211" s="262" t="s">
        <v>261</v>
      </c>
      <c r="R211" s="263"/>
      <c r="S211" s="262" t="s">
        <v>262</v>
      </c>
      <c r="T211" s="263"/>
      <c r="U211" s="262" t="s">
        <v>263</v>
      </c>
      <c r="V211" s="263"/>
      <c r="W211" s="262" t="s">
        <v>264</v>
      </c>
      <c r="X211" s="263"/>
      <c r="Y211" s="262" t="s">
        <v>127</v>
      </c>
      <c r="Z211" s="263"/>
      <c r="AA211" s="267"/>
      <c r="AB211" s="317"/>
      <c r="AC211" s="318"/>
      <c r="AD211" s="318"/>
      <c r="AE211" s="318"/>
      <c r="AF211" s="318"/>
      <c r="AG211" s="317" t="s">
        <v>139</v>
      </c>
      <c r="AH211" s="256" t="s">
        <v>5</v>
      </c>
      <c r="AI211" s="294"/>
      <c r="AJ211" s="103"/>
      <c r="AK211" s="256" t="s">
        <v>534</v>
      </c>
      <c r="AL211" s="297"/>
      <c r="AM211" s="103"/>
      <c r="AN211" s="206"/>
      <c r="AO211" s="102"/>
      <c r="AP211" s="298" t="s">
        <v>385</v>
      </c>
      <c r="AQ211" s="256" t="s">
        <v>386</v>
      </c>
      <c r="AR211" s="294"/>
      <c r="AS211" s="299"/>
    </row>
    <row r="212" spans="1:45" s="12" customFormat="1" ht="25.5" customHeight="1">
      <c r="A212" s="259" t="s">
        <v>301</v>
      </c>
      <c r="B212" s="260" t="s">
        <v>532</v>
      </c>
      <c r="C212" s="260" t="s">
        <v>265</v>
      </c>
      <c r="D212" s="260" t="s">
        <v>532</v>
      </c>
      <c r="E212" s="260" t="s">
        <v>265</v>
      </c>
      <c r="F212" s="260" t="s">
        <v>532</v>
      </c>
      <c r="G212" s="260" t="s">
        <v>265</v>
      </c>
      <c r="H212" s="260" t="s">
        <v>532</v>
      </c>
      <c r="I212" s="260" t="s">
        <v>265</v>
      </c>
      <c r="J212" s="260" t="s">
        <v>532</v>
      </c>
      <c r="K212" s="260" t="s">
        <v>265</v>
      </c>
      <c r="L212" s="260" t="s">
        <v>532</v>
      </c>
      <c r="M212" s="260" t="s">
        <v>265</v>
      </c>
      <c r="N212" s="259" t="s">
        <v>301</v>
      </c>
      <c r="O212" s="260" t="s">
        <v>532</v>
      </c>
      <c r="P212" s="260" t="s">
        <v>265</v>
      </c>
      <c r="Q212" s="260" t="s">
        <v>532</v>
      </c>
      <c r="R212" s="260" t="s">
        <v>265</v>
      </c>
      <c r="S212" s="260" t="s">
        <v>532</v>
      </c>
      <c r="T212" s="260" t="s">
        <v>265</v>
      </c>
      <c r="U212" s="260" t="s">
        <v>532</v>
      </c>
      <c r="V212" s="260" t="s">
        <v>265</v>
      </c>
      <c r="W212" s="260" t="s">
        <v>532</v>
      </c>
      <c r="X212" s="260" t="s">
        <v>265</v>
      </c>
      <c r="Y212" s="260" t="s">
        <v>532</v>
      </c>
      <c r="Z212" s="260" t="s">
        <v>265</v>
      </c>
      <c r="AA212" s="266" t="s">
        <v>301</v>
      </c>
      <c r="AB212" s="207" t="s">
        <v>387</v>
      </c>
      <c r="AC212" s="207" t="s">
        <v>388</v>
      </c>
      <c r="AD212" s="207" t="s">
        <v>389</v>
      </c>
      <c r="AE212" s="207" t="s">
        <v>390</v>
      </c>
      <c r="AF212" s="207" t="s">
        <v>391</v>
      </c>
      <c r="AG212" s="265" t="s">
        <v>259</v>
      </c>
      <c r="AH212" s="265" t="s">
        <v>392</v>
      </c>
      <c r="AI212" s="301" t="s">
        <v>393</v>
      </c>
      <c r="AJ212" s="301" t="s">
        <v>394</v>
      </c>
      <c r="AK212" s="302" t="s">
        <v>533</v>
      </c>
      <c r="AL212" s="212" t="s">
        <v>395</v>
      </c>
      <c r="AM212" s="212" t="s">
        <v>276</v>
      </c>
      <c r="AN212" s="212" t="s">
        <v>4</v>
      </c>
      <c r="AO212" s="303" t="s">
        <v>397</v>
      </c>
      <c r="AP212" s="304" t="s">
        <v>128</v>
      </c>
      <c r="AQ212" s="305" t="s">
        <v>143</v>
      </c>
      <c r="AR212" s="257" t="s">
        <v>138</v>
      </c>
      <c r="AS212" s="305" t="s">
        <v>144</v>
      </c>
    </row>
    <row r="213" spans="1:45" s="12" customFormat="1" ht="13.5" customHeight="1">
      <c r="A213" s="268"/>
      <c r="B213" s="269"/>
      <c r="C213" s="269"/>
      <c r="D213" s="269"/>
      <c r="E213" s="269"/>
      <c r="F213" s="269"/>
      <c r="G213" s="269"/>
      <c r="H213" s="269"/>
      <c r="I213" s="269"/>
      <c r="J213" s="269"/>
      <c r="K213" s="269"/>
      <c r="L213" s="269"/>
      <c r="M213" s="269"/>
      <c r="N213" s="268"/>
      <c r="O213" s="269"/>
      <c r="P213" s="269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7"/>
      <c r="AB213" s="271"/>
      <c r="AC213" s="271"/>
      <c r="AD213" s="271"/>
      <c r="AE213" s="271"/>
      <c r="AF213" s="271"/>
      <c r="AG213" s="272"/>
      <c r="AH213" s="273"/>
      <c r="AI213" s="273"/>
      <c r="AJ213" s="274"/>
      <c r="AK213" s="275"/>
      <c r="AL213" s="275"/>
      <c r="AM213" s="275"/>
      <c r="AN213" s="275"/>
      <c r="AO213" s="276"/>
      <c r="AP213" s="275"/>
      <c r="AQ213" s="277"/>
      <c r="AR213" s="278"/>
      <c r="AS213" s="279"/>
    </row>
    <row r="214" spans="1:45" s="12" customFormat="1" ht="19.5" customHeight="1">
      <c r="A214" s="8" t="s">
        <v>267</v>
      </c>
      <c r="B214" s="49">
        <f aca="true" t="shared" si="45" ref="B214:K214">SUM(B215:B220)</f>
        <v>1152715</v>
      </c>
      <c r="C214" s="49">
        <f t="shared" si="45"/>
        <v>563588</v>
      </c>
      <c r="D214" s="49">
        <f t="shared" si="45"/>
        <v>1037008</v>
      </c>
      <c r="E214" s="49">
        <f t="shared" si="45"/>
        <v>500689</v>
      </c>
      <c r="F214" s="49">
        <f t="shared" si="45"/>
        <v>643689</v>
      </c>
      <c r="G214" s="49">
        <f t="shared" si="45"/>
        <v>314583</v>
      </c>
      <c r="H214" s="49">
        <f t="shared" si="45"/>
        <v>383624</v>
      </c>
      <c r="I214" s="49">
        <f t="shared" si="45"/>
        <v>190058</v>
      </c>
      <c r="J214" s="49">
        <f t="shared" si="45"/>
        <v>350212</v>
      </c>
      <c r="K214" s="49">
        <f t="shared" si="45"/>
        <v>175236</v>
      </c>
      <c r="L214" s="49">
        <f>SUM(L215:L220)</f>
        <v>3567248</v>
      </c>
      <c r="M214" s="49">
        <f>SUM(M215:M220)</f>
        <v>1744154</v>
      </c>
      <c r="N214" s="8" t="s">
        <v>267</v>
      </c>
      <c r="O214" s="49">
        <f aca="true" t="shared" si="46" ref="O214:X214">SUM(O215:O220)</f>
        <v>168300</v>
      </c>
      <c r="P214" s="49">
        <f t="shared" si="46"/>
        <v>80144</v>
      </c>
      <c r="Q214" s="49">
        <f t="shared" si="46"/>
        <v>203391</v>
      </c>
      <c r="R214" s="49">
        <f t="shared" si="46"/>
        <v>93502</v>
      </c>
      <c r="S214" s="49">
        <f>SUM(S215:S220)</f>
        <v>171621</v>
      </c>
      <c r="T214" s="49">
        <f t="shared" si="46"/>
        <v>81503</v>
      </c>
      <c r="U214" s="49">
        <f t="shared" si="46"/>
        <v>35674</v>
      </c>
      <c r="V214" s="49">
        <f t="shared" si="46"/>
        <v>17411</v>
      </c>
      <c r="W214" s="49">
        <f t="shared" si="46"/>
        <v>72591</v>
      </c>
      <c r="X214" s="49">
        <f t="shared" si="46"/>
        <v>36725</v>
      </c>
      <c r="Y214" s="49">
        <f>SUM(Y215:Y220)</f>
        <v>651577</v>
      </c>
      <c r="Z214" s="49">
        <f>SUM(Z215:Z220)</f>
        <v>309285</v>
      </c>
      <c r="AA214" s="8" t="s">
        <v>267</v>
      </c>
      <c r="AB214" s="54" t="e">
        <f aca="true" t="shared" si="47" ref="AB214:AS214">SUM(AB215:AB220)</f>
        <v>#REF!</v>
      </c>
      <c r="AC214" s="54" t="e">
        <f t="shared" si="47"/>
        <v>#REF!</v>
      </c>
      <c r="AD214" s="54" t="e">
        <f t="shared" si="47"/>
        <v>#REF!</v>
      </c>
      <c r="AE214" s="54" t="e">
        <f t="shared" si="47"/>
        <v>#REF!</v>
      </c>
      <c r="AF214" s="54" t="e">
        <f t="shared" si="47"/>
        <v>#REF!</v>
      </c>
      <c r="AG214" s="54" t="e">
        <f t="shared" si="47"/>
        <v>#REF!</v>
      </c>
      <c r="AH214" s="54">
        <f t="shared" si="47"/>
        <v>63216</v>
      </c>
      <c r="AI214" s="54">
        <f>SUM(AI215:AI220)</f>
        <v>56427</v>
      </c>
      <c r="AJ214" s="54">
        <f t="shared" si="47"/>
        <v>6789</v>
      </c>
      <c r="AK214" s="54">
        <f t="shared" si="47"/>
        <v>29562</v>
      </c>
      <c r="AL214" s="54">
        <f t="shared" si="47"/>
        <v>16230</v>
      </c>
      <c r="AM214" s="54">
        <f t="shared" si="47"/>
        <v>2149</v>
      </c>
      <c r="AN214" s="54">
        <f t="shared" si="47"/>
        <v>930</v>
      </c>
      <c r="AO214" s="54">
        <f t="shared" si="47"/>
        <v>66493</v>
      </c>
      <c r="AP214" s="54">
        <f t="shared" si="47"/>
        <v>3911</v>
      </c>
      <c r="AQ214" s="54">
        <f t="shared" si="47"/>
        <v>21955</v>
      </c>
      <c r="AR214" s="54">
        <f t="shared" si="47"/>
        <v>20378</v>
      </c>
      <c r="AS214" s="54">
        <f t="shared" si="47"/>
        <v>1597</v>
      </c>
    </row>
    <row r="215" spans="1:45" s="12" customFormat="1" ht="24.75" customHeight="1">
      <c r="A215" s="6" t="s">
        <v>278</v>
      </c>
      <c r="B215" s="60">
        <f>+B10</f>
        <v>251521</v>
      </c>
      <c r="C215" s="60">
        <f aca="true" t="shared" si="48" ref="C215:K215">+C10</f>
        <v>120916</v>
      </c>
      <c r="D215" s="60">
        <f t="shared" si="48"/>
        <v>279549</v>
      </c>
      <c r="E215" s="60">
        <f t="shared" si="48"/>
        <v>132273</v>
      </c>
      <c r="F215" s="60">
        <f t="shared" si="48"/>
        <v>210499</v>
      </c>
      <c r="G215" s="60">
        <f t="shared" si="48"/>
        <v>101451</v>
      </c>
      <c r="H215" s="60">
        <f t="shared" si="48"/>
        <v>144003</v>
      </c>
      <c r="I215" s="60">
        <f t="shared" si="48"/>
        <v>71061</v>
      </c>
      <c r="J215" s="60">
        <f t="shared" si="48"/>
        <v>139464</v>
      </c>
      <c r="K215" s="60">
        <f t="shared" si="48"/>
        <v>70198</v>
      </c>
      <c r="L215" s="49">
        <f aca="true" t="shared" si="49" ref="L215:M220">+B215+D215++F215+H215+J215</f>
        <v>1025036</v>
      </c>
      <c r="M215" s="49">
        <f t="shared" si="49"/>
        <v>495899</v>
      </c>
      <c r="N215" s="6" t="s">
        <v>278</v>
      </c>
      <c r="O215" s="60">
        <f aca="true" t="shared" si="50" ref="O215:X215">+O10</f>
        <v>27747</v>
      </c>
      <c r="P215" s="60">
        <f t="shared" si="50"/>
        <v>12470</v>
      </c>
      <c r="Q215" s="60">
        <f t="shared" si="50"/>
        <v>51452</v>
      </c>
      <c r="R215" s="60">
        <f t="shared" si="50"/>
        <v>22586</v>
      </c>
      <c r="S215" s="60">
        <f t="shared" si="50"/>
        <v>50727</v>
      </c>
      <c r="T215" s="60">
        <f t="shared" si="50"/>
        <v>23296</v>
      </c>
      <c r="U215" s="60">
        <f t="shared" si="50"/>
        <v>13064</v>
      </c>
      <c r="V215" s="60">
        <f t="shared" si="50"/>
        <v>6175</v>
      </c>
      <c r="W215" s="60">
        <f t="shared" si="50"/>
        <v>26320</v>
      </c>
      <c r="X215" s="60">
        <f t="shared" si="50"/>
        <v>13570</v>
      </c>
      <c r="Y215" s="49">
        <f aca="true" t="shared" si="51" ref="Y215:Z220">+O215+Q215++S215+U215+W215</f>
        <v>169310</v>
      </c>
      <c r="Z215" s="49">
        <f t="shared" si="51"/>
        <v>78097</v>
      </c>
      <c r="AA215" s="6" t="s">
        <v>278</v>
      </c>
      <c r="AB215" s="63" t="e">
        <f>+'Niv1Privé '!#REF!</f>
        <v>#REF!</v>
      </c>
      <c r="AC215" s="63" t="e">
        <f>+'Niv1Privé '!#REF!</f>
        <v>#REF!</v>
      </c>
      <c r="AD215" s="63" t="e">
        <f>+'Niv1Privé '!#REF!</f>
        <v>#REF!</v>
      </c>
      <c r="AE215" s="63" t="e">
        <f>+'Niv1Privé '!#REF!</f>
        <v>#REF!</v>
      </c>
      <c r="AF215" s="63" t="e">
        <f>+'Niv1Privé '!#REF!</f>
        <v>#REF!</v>
      </c>
      <c r="AG215" s="63" t="e">
        <f>+'Niv1Privé '!#REF!</f>
        <v>#REF!</v>
      </c>
      <c r="AH215" s="60">
        <f aca="true" t="shared" si="52" ref="AH215:AS215">+AH10</f>
        <v>21525</v>
      </c>
      <c r="AI215" s="60">
        <f t="shared" si="52"/>
        <v>19650</v>
      </c>
      <c r="AJ215" s="60">
        <f t="shared" si="52"/>
        <v>1875</v>
      </c>
      <c r="AK215" s="60">
        <f t="shared" si="52"/>
        <v>7328</v>
      </c>
      <c r="AL215" s="60">
        <f t="shared" si="52"/>
        <v>4288</v>
      </c>
      <c r="AM215" s="60">
        <f t="shared" si="52"/>
        <v>28</v>
      </c>
      <c r="AN215" s="60">
        <f t="shared" si="52"/>
        <v>363</v>
      </c>
      <c r="AO215" s="60">
        <f t="shared" si="52"/>
        <v>22609</v>
      </c>
      <c r="AP215" s="60">
        <f t="shared" si="52"/>
        <v>2084</v>
      </c>
      <c r="AQ215" s="60">
        <f t="shared" si="52"/>
        <v>6141</v>
      </c>
      <c r="AR215" s="60">
        <f t="shared" si="52"/>
        <v>5931</v>
      </c>
      <c r="AS215" s="60">
        <f t="shared" si="52"/>
        <v>210</v>
      </c>
    </row>
    <row r="216" spans="1:45" s="12" customFormat="1" ht="24.75" customHeight="1">
      <c r="A216" s="6" t="s">
        <v>282</v>
      </c>
      <c r="B216" s="60">
        <f>+B42</f>
        <v>115223</v>
      </c>
      <c r="C216" s="60">
        <f aca="true" t="shared" si="53" ref="C216:K216">+C42</f>
        <v>55881</v>
      </c>
      <c r="D216" s="60">
        <f t="shared" si="53"/>
        <v>73589</v>
      </c>
      <c r="E216" s="60">
        <f t="shared" si="53"/>
        <v>35572</v>
      </c>
      <c r="F216" s="60">
        <f t="shared" si="53"/>
        <v>58212</v>
      </c>
      <c r="G216" s="60">
        <f t="shared" si="53"/>
        <v>29073</v>
      </c>
      <c r="H216" s="60">
        <f t="shared" si="53"/>
        <v>38032</v>
      </c>
      <c r="I216" s="60">
        <f t="shared" si="53"/>
        <v>18817</v>
      </c>
      <c r="J216" s="60">
        <f t="shared" si="53"/>
        <v>30278</v>
      </c>
      <c r="K216" s="60">
        <f t="shared" si="53"/>
        <v>15356</v>
      </c>
      <c r="L216" s="49">
        <f t="shared" si="49"/>
        <v>315334</v>
      </c>
      <c r="M216" s="49">
        <f t="shared" si="49"/>
        <v>154699</v>
      </c>
      <c r="N216" s="6" t="s">
        <v>282</v>
      </c>
      <c r="O216" s="60">
        <f aca="true" t="shared" si="54" ref="O216:X216">+O42</f>
        <v>41119</v>
      </c>
      <c r="P216" s="60">
        <f t="shared" si="54"/>
        <v>19331</v>
      </c>
      <c r="Q216" s="60">
        <f t="shared" si="54"/>
        <v>19783</v>
      </c>
      <c r="R216" s="60">
        <f t="shared" si="54"/>
        <v>9180</v>
      </c>
      <c r="S216" s="60">
        <f t="shared" si="54"/>
        <v>17395</v>
      </c>
      <c r="T216" s="60">
        <f t="shared" si="54"/>
        <v>8409</v>
      </c>
      <c r="U216" s="60">
        <f t="shared" si="54"/>
        <v>7548</v>
      </c>
      <c r="V216" s="60">
        <f t="shared" si="54"/>
        <v>3686</v>
      </c>
      <c r="W216" s="60">
        <f t="shared" si="54"/>
        <v>7247</v>
      </c>
      <c r="X216" s="60">
        <f t="shared" si="54"/>
        <v>3698</v>
      </c>
      <c r="Y216" s="49">
        <f t="shared" si="51"/>
        <v>93092</v>
      </c>
      <c r="Z216" s="49">
        <f t="shared" si="51"/>
        <v>44304</v>
      </c>
      <c r="AA216" s="6" t="s">
        <v>282</v>
      </c>
      <c r="AB216" s="63" t="e">
        <f>+'Niv1Privé '!#REF!</f>
        <v>#REF!</v>
      </c>
      <c r="AC216" s="63" t="e">
        <f>+'Niv1Privé '!#REF!</f>
        <v>#REF!</v>
      </c>
      <c r="AD216" s="63" t="e">
        <f>+'Niv1Privé '!#REF!</f>
        <v>#REF!</v>
      </c>
      <c r="AE216" s="63" t="e">
        <f>+'Niv1Privé '!#REF!</f>
        <v>#REF!</v>
      </c>
      <c r="AF216" s="63" t="e">
        <f>+'Niv1Privé '!#REF!</f>
        <v>#REF!</v>
      </c>
      <c r="AG216" s="63" t="e">
        <f>+'Niv1Privé '!#REF!</f>
        <v>#REF!</v>
      </c>
      <c r="AH216" s="60">
        <f aca="true" t="shared" si="55" ref="AH216:AS216">+AH42</f>
        <v>5100</v>
      </c>
      <c r="AI216" s="60">
        <f t="shared" si="55"/>
        <v>4318</v>
      </c>
      <c r="AJ216" s="60">
        <f t="shared" si="55"/>
        <v>782</v>
      </c>
      <c r="AK216" s="60">
        <f t="shared" si="55"/>
        <v>1908</v>
      </c>
      <c r="AL216" s="60">
        <f t="shared" si="55"/>
        <v>1614</v>
      </c>
      <c r="AM216" s="60">
        <f t="shared" si="55"/>
        <v>10</v>
      </c>
      <c r="AN216" s="60">
        <f t="shared" si="55"/>
        <v>123</v>
      </c>
      <c r="AO216" s="60">
        <f t="shared" si="55"/>
        <v>5117</v>
      </c>
      <c r="AP216" s="60">
        <f t="shared" si="55"/>
        <v>235</v>
      </c>
      <c r="AQ216" s="60">
        <f t="shared" si="55"/>
        <v>1618</v>
      </c>
      <c r="AR216" s="60">
        <f t="shared" si="55"/>
        <v>1587</v>
      </c>
      <c r="AS216" s="60">
        <f t="shared" si="55"/>
        <v>51</v>
      </c>
    </row>
    <row r="217" spans="1:45" s="12" customFormat="1" ht="24.75" customHeight="1">
      <c r="A217" s="6" t="s">
        <v>279</v>
      </c>
      <c r="B217" s="60">
        <f>+B63</f>
        <v>292420</v>
      </c>
      <c r="C217" s="60">
        <f aca="true" t="shared" si="56" ref="C217:K217">+C63</f>
        <v>141637</v>
      </c>
      <c r="D217" s="60">
        <f t="shared" si="56"/>
        <v>230443</v>
      </c>
      <c r="E217" s="60">
        <f t="shared" si="56"/>
        <v>110094</v>
      </c>
      <c r="F217" s="60">
        <f t="shared" si="56"/>
        <v>125493</v>
      </c>
      <c r="G217" s="60">
        <f t="shared" si="56"/>
        <v>60167</v>
      </c>
      <c r="H217" s="60">
        <f t="shared" si="56"/>
        <v>67249</v>
      </c>
      <c r="I217" s="60">
        <f t="shared" si="56"/>
        <v>32709</v>
      </c>
      <c r="J217" s="60">
        <f t="shared" si="56"/>
        <v>57052</v>
      </c>
      <c r="K217" s="60">
        <f t="shared" si="56"/>
        <v>27873</v>
      </c>
      <c r="L217" s="49">
        <f t="shared" si="49"/>
        <v>772657</v>
      </c>
      <c r="M217" s="49">
        <f t="shared" si="49"/>
        <v>372480</v>
      </c>
      <c r="N217" s="6" t="s">
        <v>279</v>
      </c>
      <c r="O217" s="60">
        <f aca="true" t="shared" si="57" ref="O217:X217">+O63</f>
        <v>29449</v>
      </c>
      <c r="P217" s="60">
        <f t="shared" si="57"/>
        <v>14053</v>
      </c>
      <c r="Q217" s="60">
        <f t="shared" si="57"/>
        <v>47693</v>
      </c>
      <c r="R217" s="60">
        <f t="shared" si="57"/>
        <v>21818</v>
      </c>
      <c r="S217" s="60">
        <f t="shared" si="57"/>
        <v>35243</v>
      </c>
      <c r="T217" s="60">
        <f t="shared" si="57"/>
        <v>16522</v>
      </c>
      <c r="U217" s="60">
        <f t="shared" si="57"/>
        <v>3359</v>
      </c>
      <c r="V217" s="60">
        <f t="shared" si="57"/>
        <v>1630</v>
      </c>
      <c r="W217" s="60">
        <f t="shared" si="57"/>
        <v>11521</v>
      </c>
      <c r="X217" s="60">
        <f t="shared" si="57"/>
        <v>5565</v>
      </c>
      <c r="Y217" s="49">
        <f t="shared" si="51"/>
        <v>127265</v>
      </c>
      <c r="Z217" s="49">
        <f t="shared" si="51"/>
        <v>59588</v>
      </c>
      <c r="AA217" s="6" t="s">
        <v>279</v>
      </c>
      <c r="AB217" s="63" t="e">
        <f>+'Niv1Privé '!#REF!</f>
        <v>#REF!</v>
      </c>
      <c r="AC217" s="63" t="e">
        <f>+'Niv1Privé '!#REF!</f>
        <v>#REF!</v>
      </c>
      <c r="AD217" s="63" t="e">
        <f>+'Niv1Privé '!#REF!</f>
        <v>#REF!</v>
      </c>
      <c r="AE217" s="63" t="e">
        <f>+'Niv1Privé '!#REF!</f>
        <v>#REF!</v>
      </c>
      <c r="AF217" s="63" t="e">
        <f>+'Niv1Privé '!#REF!</f>
        <v>#REF!</v>
      </c>
      <c r="AG217" s="63" t="e">
        <f>+'Niv1Privé '!#REF!</f>
        <v>#REF!</v>
      </c>
      <c r="AH217" s="60">
        <f aca="true" t="shared" si="58" ref="AH217:AS217">+AH63</f>
        <v>13991</v>
      </c>
      <c r="AI217" s="60">
        <f t="shared" si="58"/>
        <v>12535</v>
      </c>
      <c r="AJ217" s="60">
        <f t="shared" si="58"/>
        <v>1456</v>
      </c>
      <c r="AK217" s="60">
        <f t="shared" si="58"/>
        <v>7754</v>
      </c>
      <c r="AL217" s="60">
        <f t="shared" si="58"/>
        <v>3520</v>
      </c>
      <c r="AM217" s="60">
        <f t="shared" si="58"/>
        <v>1022</v>
      </c>
      <c r="AN217" s="60">
        <f t="shared" si="58"/>
        <v>38</v>
      </c>
      <c r="AO217" s="60">
        <f t="shared" si="58"/>
        <v>14175</v>
      </c>
      <c r="AP217" s="60">
        <f t="shared" si="58"/>
        <v>402</v>
      </c>
      <c r="AQ217" s="60">
        <f t="shared" si="58"/>
        <v>5227</v>
      </c>
      <c r="AR217" s="60">
        <f t="shared" si="58"/>
        <v>4779</v>
      </c>
      <c r="AS217" s="60">
        <f t="shared" si="58"/>
        <v>448</v>
      </c>
    </row>
    <row r="218" spans="1:45" s="12" customFormat="1" ht="24.75" customHeight="1">
      <c r="A218" s="6" t="s">
        <v>280</v>
      </c>
      <c r="B218" s="60">
        <f>+B98</f>
        <v>149122</v>
      </c>
      <c r="C218" s="60">
        <f aca="true" t="shared" si="59" ref="C218:K218">+C98</f>
        <v>73009</v>
      </c>
      <c r="D218" s="60">
        <f t="shared" si="59"/>
        <v>124306</v>
      </c>
      <c r="E218" s="60">
        <f t="shared" si="59"/>
        <v>60718</v>
      </c>
      <c r="F218" s="60">
        <f t="shared" si="59"/>
        <v>76237</v>
      </c>
      <c r="G218" s="60">
        <f t="shared" si="59"/>
        <v>37112</v>
      </c>
      <c r="H218" s="60">
        <f t="shared" si="59"/>
        <v>43550</v>
      </c>
      <c r="I218" s="60">
        <f t="shared" si="59"/>
        <v>21296</v>
      </c>
      <c r="J218" s="60">
        <f t="shared" si="59"/>
        <v>37677</v>
      </c>
      <c r="K218" s="60">
        <f t="shared" si="59"/>
        <v>18085</v>
      </c>
      <c r="L218" s="49">
        <f t="shared" si="49"/>
        <v>430892</v>
      </c>
      <c r="M218" s="49">
        <f t="shared" si="49"/>
        <v>210220</v>
      </c>
      <c r="N218" s="6" t="s">
        <v>280</v>
      </c>
      <c r="O218" s="60">
        <f aca="true" t="shared" si="60" ref="O218:X218">+O98</f>
        <v>27860</v>
      </c>
      <c r="P218" s="60">
        <f t="shared" si="60"/>
        <v>13493</v>
      </c>
      <c r="Q218" s="60">
        <f t="shared" si="60"/>
        <v>25662</v>
      </c>
      <c r="R218" s="60">
        <f t="shared" si="60"/>
        <v>12251</v>
      </c>
      <c r="S218" s="60">
        <f t="shared" si="60"/>
        <v>21723</v>
      </c>
      <c r="T218" s="60">
        <f t="shared" si="60"/>
        <v>10473</v>
      </c>
      <c r="U218" s="60">
        <f t="shared" si="60"/>
        <v>5305</v>
      </c>
      <c r="V218" s="60">
        <f t="shared" si="60"/>
        <v>2611</v>
      </c>
      <c r="W218" s="60">
        <f t="shared" si="60"/>
        <v>8498</v>
      </c>
      <c r="X218" s="60">
        <f t="shared" si="60"/>
        <v>4072</v>
      </c>
      <c r="Y218" s="49">
        <f t="shared" si="51"/>
        <v>89048</v>
      </c>
      <c r="Z218" s="49">
        <f t="shared" si="51"/>
        <v>42900</v>
      </c>
      <c r="AA218" s="6" t="s">
        <v>280</v>
      </c>
      <c r="AB218" s="63" t="e">
        <f>+'Niv1Privé '!#REF!</f>
        <v>#REF!</v>
      </c>
      <c r="AC218" s="63" t="e">
        <f>+'Niv1Privé '!#REF!</f>
        <v>#REF!</v>
      </c>
      <c r="AD218" s="63" t="e">
        <f>+'Niv1Privé '!#REF!</f>
        <v>#REF!</v>
      </c>
      <c r="AE218" s="63" t="e">
        <f>+'Niv1Privé '!#REF!</f>
        <v>#REF!</v>
      </c>
      <c r="AF218" s="63" t="e">
        <f>+'Niv1Privé '!#REF!</f>
        <v>#REF!</v>
      </c>
      <c r="AG218" s="63" t="e">
        <f>+'Niv1Privé '!#REF!</f>
        <v>#REF!</v>
      </c>
      <c r="AH218" s="60">
        <f aca="true" t="shared" si="61" ref="AH218:AS218">+AH98</f>
        <v>6630</v>
      </c>
      <c r="AI218" s="60">
        <f t="shared" si="61"/>
        <v>5938</v>
      </c>
      <c r="AJ218" s="60">
        <f t="shared" si="61"/>
        <v>692</v>
      </c>
      <c r="AK218" s="60">
        <f t="shared" si="61"/>
        <v>3427</v>
      </c>
      <c r="AL218" s="60">
        <f t="shared" si="61"/>
        <v>2487</v>
      </c>
      <c r="AM218" s="60">
        <f t="shared" si="61"/>
        <v>74</v>
      </c>
      <c r="AN218" s="60">
        <f t="shared" si="61"/>
        <v>176</v>
      </c>
      <c r="AO218" s="60">
        <f t="shared" si="61"/>
        <v>7263</v>
      </c>
      <c r="AP218" s="60">
        <f t="shared" si="61"/>
        <v>251</v>
      </c>
      <c r="AQ218" s="60">
        <f t="shared" si="61"/>
        <v>2678</v>
      </c>
      <c r="AR218" s="60">
        <f t="shared" si="61"/>
        <v>2446</v>
      </c>
      <c r="AS218" s="60">
        <f t="shared" si="61"/>
        <v>232</v>
      </c>
    </row>
    <row r="219" spans="1:45" s="12" customFormat="1" ht="24.75" customHeight="1">
      <c r="A219" s="6" t="s">
        <v>297</v>
      </c>
      <c r="B219" s="60">
        <f>+B131</f>
        <v>185998</v>
      </c>
      <c r="C219" s="60">
        <f aca="true" t="shared" si="62" ref="C219:K219">+C131</f>
        <v>90861</v>
      </c>
      <c r="D219" s="60">
        <f t="shared" si="62"/>
        <v>226062</v>
      </c>
      <c r="E219" s="60">
        <f t="shared" si="62"/>
        <v>108843</v>
      </c>
      <c r="F219" s="60">
        <f t="shared" si="62"/>
        <v>117028</v>
      </c>
      <c r="G219" s="60">
        <f t="shared" si="62"/>
        <v>57686</v>
      </c>
      <c r="H219" s="60">
        <f t="shared" si="62"/>
        <v>59881</v>
      </c>
      <c r="I219" s="60">
        <f t="shared" si="62"/>
        <v>29962</v>
      </c>
      <c r="J219" s="60">
        <f t="shared" si="62"/>
        <v>62698</v>
      </c>
      <c r="K219" s="60">
        <f t="shared" si="62"/>
        <v>31987</v>
      </c>
      <c r="L219" s="49">
        <f t="shared" si="49"/>
        <v>651667</v>
      </c>
      <c r="M219" s="49">
        <f t="shared" si="49"/>
        <v>319339</v>
      </c>
      <c r="N219" s="6" t="s">
        <v>297</v>
      </c>
      <c r="O219" s="60">
        <f aca="true" t="shared" si="63" ref="O219:X219">+O131</f>
        <v>18510</v>
      </c>
      <c r="P219" s="60">
        <f t="shared" si="63"/>
        <v>8782</v>
      </c>
      <c r="Q219" s="60">
        <f t="shared" si="63"/>
        <v>41931</v>
      </c>
      <c r="R219" s="60">
        <f t="shared" si="63"/>
        <v>19114</v>
      </c>
      <c r="S219" s="60">
        <f t="shared" si="63"/>
        <v>34662</v>
      </c>
      <c r="T219" s="60">
        <f t="shared" si="63"/>
        <v>16710</v>
      </c>
      <c r="U219" s="60">
        <f t="shared" si="63"/>
        <v>4111</v>
      </c>
      <c r="V219" s="60">
        <f t="shared" si="63"/>
        <v>2048</v>
      </c>
      <c r="W219" s="60">
        <f t="shared" si="63"/>
        <v>15744</v>
      </c>
      <c r="X219" s="60">
        <f t="shared" si="63"/>
        <v>8173</v>
      </c>
      <c r="Y219" s="49">
        <f t="shared" si="51"/>
        <v>114958</v>
      </c>
      <c r="Z219" s="49">
        <f t="shared" si="51"/>
        <v>54827</v>
      </c>
      <c r="AA219" s="6" t="s">
        <v>297</v>
      </c>
      <c r="AB219" s="63" t="e">
        <f>+'Niv1Privé '!#REF!</f>
        <v>#REF!</v>
      </c>
      <c r="AC219" s="63" t="e">
        <f>+'Niv1Privé '!#REF!</f>
        <v>#REF!</v>
      </c>
      <c r="AD219" s="63" t="e">
        <f>+'Niv1Privé '!#REF!</f>
        <v>#REF!</v>
      </c>
      <c r="AE219" s="63" t="e">
        <f>+'Niv1Privé '!#REF!</f>
        <v>#REF!</v>
      </c>
      <c r="AF219" s="63" t="e">
        <f>+'Niv1Privé '!#REF!</f>
        <v>#REF!</v>
      </c>
      <c r="AG219" s="63" t="e">
        <f>+'Niv1Privé '!#REF!</f>
        <v>#REF!</v>
      </c>
      <c r="AH219" s="60">
        <f aca="true" t="shared" si="64" ref="AH219:AS219">+AH131</f>
        <v>10251</v>
      </c>
      <c r="AI219" s="60">
        <f t="shared" si="64"/>
        <v>8954</v>
      </c>
      <c r="AJ219" s="60">
        <f t="shared" si="64"/>
        <v>1297</v>
      </c>
      <c r="AK219" s="60">
        <f t="shared" si="64"/>
        <v>5527</v>
      </c>
      <c r="AL219" s="60">
        <f t="shared" si="64"/>
        <v>3310</v>
      </c>
      <c r="AM219" s="60">
        <f t="shared" si="64"/>
        <v>104</v>
      </c>
      <c r="AN219" s="60">
        <f t="shared" si="64"/>
        <v>72</v>
      </c>
      <c r="AO219" s="60">
        <f t="shared" si="64"/>
        <v>10278</v>
      </c>
      <c r="AP219" s="60">
        <f t="shared" si="64"/>
        <v>451</v>
      </c>
      <c r="AQ219" s="60">
        <f t="shared" si="64"/>
        <v>3538</v>
      </c>
      <c r="AR219" s="60">
        <f t="shared" si="64"/>
        <v>3344</v>
      </c>
      <c r="AS219" s="60">
        <f t="shared" si="64"/>
        <v>194</v>
      </c>
    </row>
    <row r="220" spans="1:45" s="12" customFormat="1" ht="24.75" customHeight="1">
      <c r="A220" s="6" t="s">
        <v>281</v>
      </c>
      <c r="B220" s="60">
        <f>+B162</f>
        <v>158431</v>
      </c>
      <c r="C220" s="60">
        <f aca="true" t="shared" si="65" ref="C220:K220">+C162</f>
        <v>81284</v>
      </c>
      <c r="D220" s="60">
        <f t="shared" si="65"/>
        <v>103059</v>
      </c>
      <c r="E220" s="60">
        <f t="shared" si="65"/>
        <v>53189</v>
      </c>
      <c r="F220" s="60">
        <f t="shared" si="65"/>
        <v>56220</v>
      </c>
      <c r="G220" s="60">
        <f t="shared" si="65"/>
        <v>29094</v>
      </c>
      <c r="H220" s="60">
        <f t="shared" si="65"/>
        <v>30909</v>
      </c>
      <c r="I220" s="60">
        <f t="shared" si="65"/>
        <v>16213</v>
      </c>
      <c r="J220" s="60">
        <f t="shared" si="65"/>
        <v>23043</v>
      </c>
      <c r="K220" s="60">
        <f t="shared" si="65"/>
        <v>11737</v>
      </c>
      <c r="L220" s="9">
        <f t="shared" si="49"/>
        <v>371662</v>
      </c>
      <c r="M220" s="49">
        <f t="shared" si="49"/>
        <v>191517</v>
      </c>
      <c r="N220" s="6" t="s">
        <v>281</v>
      </c>
      <c r="O220" s="60">
        <f aca="true" t="shared" si="66" ref="O220:X220">+O162</f>
        <v>23615</v>
      </c>
      <c r="P220" s="60">
        <f t="shared" si="66"/>
        <v>12015</v>
      </c>
      <c r="Q220" s="60">
        <f t="shared" si="66"/>
        <v>16870</v>
      </c>
      <c r="R220" s="60">
        <f t="shared" si="66"/>
        <v>8553</v>
      </c>
      <c r="S220" s="60">
        <f t="shared" si="66"/>
        <v>11871</v>
      </c>
      <c r="T220" s="60">
        <f t="shared" si="66"/>
        <v>6093</v>
      </c>
      <c r="U220" s="60">
        <f t="shared" si="66"/>
        <v>2287</v>
      </c>
      <c r="V220" s="60">
        <f t="shared" si="66"/>
        <v>1261</v>
      </c>
      <c r="W220" s="60">
        <f t="shared" si="66"/>
        <v>3261</v>
      </c>
      <c r="X220" s="60">
        <f t="shared" si="66"/>
        <v>1647</v>
      </c>
      <c r="Y220" s="9">
        <f t="shared" si="51"/>
        <v>57904</v>
      </c>
      <c r="Z220" s="9">
        <f t="shared" si="51"/>
        <v>29569</v>
      </c>
      <c r="AA220" s="6" t="s">
        <v>281</v>
      </c>
      <c r="AB220" s="60" t="e">
        <f>+'Niv1Privé '!#REF!</f>
        <v>#REF!</v>
      </c>
      <c r="AC220" s="60" t="e">
        <f>+'Niv1Privé '!#REF!</f>
        <v>#REF!</v>
      </c>
      <c r="AD220" s="60" t="e">
        <f>+'Niv1Privé '!#REF!</f>
        <v>#REF!</v>
      </c>
      <c r="AE220" s="60" t="e">
        <f>+'Niv1Privé '!#REF!</f>
        <v>#REF!</v>
      </c>
      <c r="AF220" s="60" t="e">
        <f>+'Niv1Privé '!#REF!</f>
        <v>#REF!</v>
      </c>
      <c r="AG220" s="60" t="e">
        <f>+'Niv1Privé '!#REF!</f>
        <v>#REF!</v>
      </c>
      <c r="AH220" s="60">
        <f aca="true" t="shared" si="67" ref="AH220:AS220">+AH162</f>
        <v>5719</v>
      </c>
      <c r="AI220" s="60">
        <f t="shared" si="67"/>
        <v>5032</v>
      </c>
      <c r="AJ220" s="60">
        <f t="shared" si="67"/>
        <v>687</v>
      </c>
      <c r="AK220" s="60">
        <f t="shared" si="67"/>
        <v>3618</v>
      </c>
      <c r="AL220" s="60">
        <f t="shared" si="67"/>
        <v>1011</v>
      </c>
      <c r="AM220" s="60">
        <f t="shared" si="67"/>
        <v>911</v>
      </c>
      <c r="AN220" s="60">
        <f t="shared" si="67"/>
        <v>158</v>
      </c>
      <c r="AO220" s="60">
        <f t="shared" si="67"/>
        <v>7051</v>
      </c>
      <c r="AP220" s="60">
        <f t="shared" si="67"/>
        <v>488</v>
      </c>
      <c r="AQ220" s="60">
        <f t="shared" si="67"/>
        <v>2753</v>
      </c>
      <c r="AR220" s="60">
        <f t="shared" si="67"/>
        <v>2291</v>
      </c>
      <c r="AS220" s="60">
        <f t="shared" si="67"/>
        <v>462</v>
      </c>
    </row>
    <row r="221" spans="1:45" s="12" customFormat="1" ht="11.2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11"/>
      <c r="Z221" s="11"/>
      <c r="AA221" s="11"/>
      <c r="AB221" s="62"/>
      <c r="AC221" s="11"/>
      <c r="AD221" s="11"/>
      <c r="AE221" s="11"/>
      <c r="AF221" s="11"/>
      <c r="AG221" s="33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</row>
    <row r="225" ht="12.75">
      <c r="L225" s="355"/>
    </row>
    <row r="226" ht="12.75">
      <c r="L226" s="355"/>
    </row>
    <row r="227" ht="12.75">
      <c r="L227" s="355"/>
    </row>
    <row r="228" ht="12.75">
      <c r="L228" s="355"/>
    </row>
    <row r="229" ht="12.75">
      <c r="L229" s="355"/>
    </row>
    <row r="230" ht="12.75">
      <c r="L230" s="355"/>
    </row>
    <row r="231" ht="12.75">
      <c r="L231" s="355"/>
    </row>
    <row r="232" ht="12.75">
      <c r="L232" s="355"/>
    </row>
    <row r="233" ht="12.75">
      <c r="L233" s="355"/>
    </row>
    <row r="234" ht="12.75">
      <c r="L234" s="355"/>
    </row>
  </sheetData>
  <sheetProtection/>
  <mergeCells count="7">
    <mergeCell ref="AB128:AG128"/>
    <mergeCell ref="AB159:AG159"/>
    <mergeCell ref="AQ209:AR209"/>
    <mergeCell ref="AB7:AG7"/>
    <mergeCell ref="AB39:AG39"/>
    <mergeCell ref="AB60:AG60"/>
    <mergeCell ref="AB95:AG95"/>
  </mergeCells>
  <printOptions/>
  <pageMargins left="0.42" right="0.38" top="0.84" bottom="0.83" header="0.4921259845" footer="0.4921259845"/>
  <pageSetup horizontalDpi="600" verticalDpi="600" orientation="landscape" paperSize="9" r:id="rId1"/>
  <rowBreaks count="6" manualBreakCount="6">
    <brk id="32" max="255" man="1"/>
    <brk id="54" max="255" man="1"/>
    <brk id="88" max="255" man="1"/>
    <brk id="121" max="255" man="1"/>
    <brk id="152" max="255" man="1"/>
    <brk id="20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8"/>
  <dimension ref="A1:AU411"/>
  <sheetViews>
    <sheetView zoomScalePageLayoutView="0" workbookViewId="0" topLeftCell="A87">
      <selection activeCell="M96" sqref="M96"/>
    </sheetView>
  </sheetViews>
  <sheetFormatPr defaultColWidth="11.421875" defaultRowHeight="12.75"/>
  <cols>
    <col min="1" max="1" width="21.421875" style="2" customWidth="1"/>
    <col min="2" max="2" width="10.8515625" style="2" bestFit="1" customWidth="1"/>
    <col min="3" max="4" width="10.8515625" style="23" customWidth="1"/>
    <col min="5" max="5" width="10.57421875" style="23" customWidth="1"/>
    <col min="6" max="6" width="11.28125" style="23" customWidth="1"/>
    <col min="7" max="7" width="9.8515625" style="23" customWidth="1"/>
    <col min="8" max="8" width="10.00390625" style="2" customWidth="1"/>
    <col min="9" max="9" width="9.7109375" style="2" customWidth="1"/>
    <col min="10" max="10" width="8.140625" style="2" customWidth="1"/>
    <col min="11" max="16384" width="11.421875" style="2" customWidth="1"/>
  </cols>
  <sheetData>
    <row r="1" spans="1:9" ht="12.75">
      <c r="A1" s="3" t="s">
        <v>232</v>
      </c>
      <c r="B1" s="3"/>
      <c r="C1" s="24"/>
      <c r="D1" s="24"/>
      <c r="E1" s="24"/>
      <c r="F1" s="24"/>
      <c r="G1" s="24"/>
      <c r="H1" s="48"/>
      <c r="I1" s="1"/>
    </row>
    <row r="2" spans="1:9" ht="12.75">
      <c r="A2" s="1" t="s">
        <v>233</v>
      </c>
      <c r="B2" s="1"/>
      <c r="C2" s="24"/>
      <c r="D2" s="24"/>
      <c r="E2" s="24"/>
      <c r="F2" s="24"/>
      <c r="G2" s="24"/>
      <c r="H2" s="48"/>
      <c r="I2" s="1"/>
    </row>
    <row r="3" spans="1:9" ht="12.75">
      <c r="A3" s="1" t="s">
        <v>402</v>
      </c>
      <c r="B3" s="1"/>
      <c r="C3" s="24"/>
      <c r="D3" s="24"/>
      <c r="E3" s="24"/>
      <c r="F3" s="24"/>
      <c r="G3" s="24"/>
      <c r="H3" s="48"/>
      <c r="I3" s="1"/>
    </row>
    <row r="4" spans="1:9" ht="12.75">
      <c r="A4" s="1"/>
      <c r="B4" s="1"/>
      <c r="C4" s="24"/>
      <c r="D4" s="24"/>
      <c r="E4" s="24"/>
      <c r="F4" s="24"/>
      <c r="G4" s="24"/>
      <c r="H4" s="48"/>
      <c r="I4" s="1"/>
    </row>
    <row r="5" spans="1:8" ht="12.75">
      <c r="A5" s="2" t="s">
        <v>277</v>
      </c>
      <c r="H5" s="48"/>
    </row>
    <row r="6" spans="1:7" ht="12.75">
      <c r="A6" s="46"/>
      <c r="B6" s="146" t="s">
        <v>311</v>
      </c>
      <c r="C6" s="148" t="s">
        <v>312</v>
      </c>
      <c r="D6" s="148"/>
      <c r="E6" s="75" t="s">
        <v>314</v>
      </c>
      <c r="F6" s="90" t="s">
        <v>259</v>
      </c>
      <c r="G6" s="48"/>
    </row>
    <row r="7" spans="1:47" ht="12.75">
      <c r="A7" s="69" t="s">
        <v>304</v>
      </c>
      <c r="B7" s="147"/>
      <c r="C7" s="147" t="s">
        <v>313</v>
      </c>
      <c r="D7" s="147"/>
      <c r="E7" s="38" t="s">
        <v>315</v>
      </c>
      <c r="F7" s="50"/>
      <c r="G7" s="2"/>
      <c r="AS7" s="1"/>
      <c r="AT7" s="1"/>
      <c r="AU7" s="1"/>
    </row>
    <row r="8" spans="1:7" ht="12.75">
      <c r="A8" s="6"/>
      <c r="B8" s="45"/>
      <c r="C8" s="45"/>
      <c r="D8" s="45"/>
      <c r="E8" s="45"/>
      <c r="F8" s="45"/>
      <c r="G8" s="2"/>
    </row>
    <row r="9" spans="1:7" ht="12.75">
      <c r="A9" s="8" t="s">
        <v>267</v>
      </c>
      <c r="B9" s="49">
        <f>+B12+B11</f>
        <v>20636</v>
      </c>
      <c r="C9" s="49">
        <f>+C12+C11</f>
        <v>1855</v>
      </c>
      <c r="D9" s="49"/>
      <c r="E9" s="49">
        <f>+E12+E11</f>
        <v>415</v>
      </c>
      <c r="F9" s="49">
        <f>SUM(B9:E9)</f>
        <v>22906</v>
      </c>
      <c r="G9" s="2"/>
    </row>
    <row r="10" spans="1:7" ht="12.75">
      <c r="A10" s="6"/>
      <c r="B10" s="45"/>
      <c r="C10" s="45"/>
      <c r="D10" s="45"/>
      <c r="E10" s="45"/>
      <c r="F10" s="49"/>
      <c r="G10" s="2"/>
    </row>
    <row r="11" spans="1:10" ht="12.75">
      <c r="A11" s="6" t="s">
        <v>298</v>
      </c>
      <c r="B11" s="45">
        <f>+B213</f>
        <v>15690</v>
      </c>
      <c r="C11" s="45">
        <f>+C213</f>
        <v>875</v>
      </c>
      <c r="D11" s="45"/>
      <c r="E11" s="45">
        <f>+E213</f>
        <v>114</v>
      </c>
      <c r="F11" s="49">
        <f>SUM(B11:E11)</f>
        <v>16679</v>
      </c>
      <c r="G11" s="2"/>
      <c r="J11" s="23"/>
    </row>
    <row r="12" spans="1:7" ht="12.75">
      <c r="A12" s="11" t="s">
        <v>258</v>
      </c>
      <c r="B12" s="50">
        <f>+B231</f>
        <v>4946</v>
      </c>
      <c r="C12" s="50">
        <f>+C231</f>
        <v>980</v>
      </c>
      <c r="D12" s="50"/>
      <c r="E12" s="50">
        <f>+E231</f>
        <v>301</v>
      </c>
      <c r="F12" s="51">
        <f>SUM(B12:E12)</f>
        <v>6227</v>
      </c>
      <c r="G12" s="2"/>
    </row>
    <row r="18" spans="1:9" ht="12.75">
      <c r="A18" s="544" t="s">
        <v>544</v>
      </c>
      <c r="B18" s="544"/>
      <c r="C18" s="544"/>
      <c r="D18" s="544"/>
      <c r="E18" s="544"/>
      <c r="F18" s="544"/>
      <c r="G18" s="544"/>
      <c r="H18" s="3"/>
      <c r="I18" s="1"/>
    </row>
    <row r="19" spans="1:9" ht="12.75">
      <c r="A19" s="1" t="s">
        <v>234</v>
      </c>
      <c r="B19" s="1"/>
      <c r="C19" s="24"/>
      <c r="D19" s="24"/>
      <c r="E19" s="24"/>
      <c r="F19" s="24"/>
      <c r="G19" s="24"/>
      <c r="H19" s="3"/>
      <c r="I19" s="1"/>
    </row>
    <row r="20" spans="1:8" ht="12.75">
      <c r="A20" s="1" t="s">
        <v>402</v>
      </c>
      <c r="B20" s="1"/>
      <c r="C20" s="24"/>
      <c r="D20" s="24"/>
      <c r="E20" s="24"/>
      <c r="F20" s="24"/>
      <c r="G20" s="24"/>
      <c r="H20" s="48"/>
    </row>
    <row r="21" spans="1:8" ht="12.75">
      <c r="A21" s="48"/>
      <c r="B21" s="48"/>
      <c r="C21" s="66"/>
      <c r="D21" s="66"/>
      <c r="E21" s="76"/>
      <c r="F21" s="66"/>
      <c r="H21" s="48"/>
    </row>
    <row r="22" spans="1:8" ht="12.75">
      <c r="A22" s="2" t="s">
        <v>277</v>
      </c>
      <c r="B22" s="48"/>
      <c r="C22" s="66"/>
      <c r="D22" s="66"/>
      <c r="E22" s="76"/>
      <c r="F22" s="66"/>
      <c r="H22" s="48"/>
    </row>
    <row r="23" spans="1:8" ht="12.75">
      <c r="A23" s="12"/>
      <c r="B23" s="4"/>
      <c r="C23" s="4"/>
      <c r="D23" s="4"/>
      <c r="E23" s="4"/>
      <c r="F23" s="552"/>
      <c r="G23" s="552"/>
      <c r="H23" s="552"/>
    </row>
    <row r="24" spans="1:8" ht="12.75">
      <c r="A24" s="5"/>
      <c r="B24" s="193" t="s">
        <v>311</v>
      </c>
      <c r="C24" s="148" t="s">
        <v>312</v>
      </c>
      <c r="D24" s="148"/>
      <c r="E24" s="148" t="s">
        <v>314</v>
      </c>
      <c r="F24" s="214" t="s">
        <v>259</v>
      </c>
      <c r="G24" s="126"/>
      <c r="H24" s="126"/>
    </row>
    <row r="25" spans="1:8" ht="12.75">
      <c r="A25" s="11" t="s">
        <v>304</v>
      </c>
      <c r="B25" s="194"/>
      <c r="C25" s="147" t="s">
        <v>313</v>
      </c>
      <c r="D25" s="147"/>
      <c r="E25" s="147" t="s">
        <v>315</v>
      </c>
      <c r="F25" s="38"/>
      <c r="G25" s="126"/>
      <c r="H25" s="126"/>
    </row>
    <row r="26" spans="1:8" ht="12.75">
      <c r="A26" s="6"/>
      <c r="B26" s="45"/>
      <c r="C26" s="45"/>
      <c r="D26" s="41"/>
      <c r="E26" s="41"/>
      <c r="F26" s="10"/>
      <c r="G26" s="41"/>
      <c r="H26" s="41"/>
    </row>
    <row r="27" spans="1:8" ht="12.75">
      <c r="A27" s="8" t="s">
        <v>267</v>
      </c>
      <c r="B27" s="49">
        <f>+B30+B29</f>
        <v>63919</v>
      </c>
      <c r="C27" s="49">
        <f>+C30+C29</f>
        <v>10666</v>
      </c>
      <c r="D27" s="42"/>
      <c r="E27" s="42">
        <f>+E30+E29</f>
        <v>2714</v>
      </c>
      <c r="F27" s="9">
        <f>+F30+F29</f>
        <v>77299</v>
      </c>
      <c r="G27" s="42"/>
      <c r="H27" s="42"/>
    </row>
    <row r="28" spans="1:8" ht="12.75">
      <c r="A28" s="6"/>
      <c r="B28" s="45"/>
      <c r="C28" s="45"/>
      <c r="D28" s="41"/>
      <c r="E28" s="41"/>
      <c r="F28" s="10"/>
      <c r="G28" s="41"/>
      <c r="H28" s="41"/>
    </row>
    <row r="29" spans="1:8" ht="12.75">
      <c r="A29" s="6" t="s">
        <v>298</v>
      </c>
      <c r="B29" s="45">
        <f>+B248</f>
        <v>44957</v>
      </c>
      <c r="C29" s="45">
        <f>+C248</f>
        <v>5510</v>
      </c>
      <c r="D29" s="41"/>
      <c r="E29" s="41">
        <f>+E248</f>
        <v>1222</v>
      </c>
      <c r="F29" s="10">
        <f>+B29+C29+E29</f>
        <v>51689</v>
      </c>
      <c r="G29" s="41"/>
      <c r="H29" s="41"/>
    </row>
    <row r="30" spans="1:8" ht="12.75">
      <c r="A30" s="11" t="s">
        <v>258</v>
      </c>
      <c r="B30" s="50">
        <f>+B265</f>
        <v>18962</v>
      </c>
      <c r="C30" s="50">
        <f>+C265</f>
        <v>5156</v>
      </c>
      <c r="D30" s="224"/>
      <c r="E30" s="224">
        <f>+E265</f>
        <v>1492</v>
      </c>
      <c r="F30" s="40">
        <f>+B30+C30+E30</f>
        <v>25610</v>
      </c>
      <c r="G30" s="41"/>
      <c r="H30" s="41"/>
    </row>
    <row r="32" spans="1:7" ht="12.75">
      <c r="A32" s="1" t="s">
        <v>235</v>
      </c>
      <c r="B32" s="1"/>
      <c r="C32" s="24"/>
      <c r="D32" s="24"/>
      <c r="E32" s="24"/>
      <c r="F32" s="24"/>
      <c r="G32" s="24"/>
    </row>
    <row r="33" spans="1:8" ht="12.75">
      <c r="A33" s="1" t="s">
        <v>402</v>
      </c>
      <c r="B33" s="1"/>
      <c r="C33" s="24"/>
      <c r="D33" s="24"/>
      <c r="E33" s="77"/>
      <c r="F33" s="24"/>
      <c r="G33" s="24"/>
      <c r="H33" s="68"/>
    </row>
    <row r="34" spans="3:7" ht="12.75">
      <c r="C34" s="122"/>
      <c r="D34" s="122"/>
      <c r="E34" s="77"/>
      <c r="F34" s="24"/>
      <c r="G34" s="24"/>
    </row>
    <row r="35" ht="12.75">
      <c r="E35" s="65"/>
    </row>
    <row r="36" spans="1:5" ht="12.75">
      <c r="A36" s="2" t="s">
        <v>277</v>
      </c>
      <c r="E36" s="65"/>
    </row>
    <row r="37" spans="1:8" ht="12.75">
      <c r="A37" s="5"/>
      <c r="B37" s="146" t="s">
        <v>311</v>
      </c>
      <c r="C37" s="148" t="s">
        <v>312</v>
      </c>
      <c r="D37" s="148"/>
      <c r="E37" s="75" t="s">
        <v>314</v>
      </c>
      <c r="F37" s="75" t="s">
        <v>259</v>
      </c>
      <c r="G37" s="2"/>
      <c r="H37" s="4"/>
    </row>
    <row r="38" spans="1:8" ht="12.75">
      <c r="A38" s="11" t="s">
        <v>304</v>
      </c>
      <c r="B38" s="147"/>
      <c r="C38" s="147" t="s">
        <v>313</v>
      </c>
      <c r="D38" s="147"/>
      <c r="E38" s="38" t="s">
        <v>315</v>
      </c>
      <c r="F38" s="40"/>
      <c r="G38" s="2"/>
      <c r="H38" s="4"/>
    </row>
    <row r="39" spans="1:8" ht="12.75">
      <c r="A39" s="6"/>
      <c r="B39" s="45"/>
      <c r="C39" s="45"/>
      <c r="D39" s="45"/>
      <c r="E39" s="45"/>
      <c r="F39" s="45"/>
      <c r="G39" s="2"/>
      <c r="H39" s="12"/>
    </row>
    <row r="40" spans="1:8" ht="12.75">
      <c r="A40" s="8" t="s">
        <v>267</v>
      </c>
      <c r="B40" s="49">
        <f>+B43+B42</f>
        <v>99379</v>
      </c>
      <c r="C40" s="49">
        <f>+C43+C42</f>
        <v>11118</v>
      </c>
      <c r="D40" s="49"/>
      <c r="E40" s="49">
        <f>+E43+E42</f>
        <v>2744</v>
      </c>
      <c r="F40" s="49">
        <f>SUM(B40:E40)</f>
        <v>113241</v>
      </c>
      <c r="G40" s="2"/>
      <c r="H40" s="34"/>
    </row>
    <row r="41" spans="1:8" ht="12.75">
      <c r="A41" s="6"/>
      <c r="B41" s="45"/>
      <c r="C41" s="45"/>
      <c r="D41" s="45"/>
      <c r="E41" s="45"/>
      <c r="F41" s="45"/>
      <c r="G41" s="2"/>
      <c r="H41" s="12"/>
    </row>
    <row r="42" spans="1:8" ht="12.75">
      <c r="A42" s="6" t="s">
        <v>298</v>
      </c>
      <c r="B42" s="45">
        <f>+B281</f>
        <v>74583</v>
      </c>
      <c r="C42" s="45">
        <f>+C281</f>
        <v>6014</v>
      </c>
      <c r="D42" s="45"/>
      <c r="E42" s="45">
        <f>+E281</f>
        <v>1308</v>
      </c>
      <c r="F42" s="49">
        <f>SUM(B42:E42)</f>
        <v>81905</v>
      </c>
      <c r="G42" s="2"/>
      <c r="H42" s="12"/>
    </row>
    <row r="43" spans="1:8" ht="12.75">
      <c r="A43" s="11" t="s">
        <v>258</v>
      </c>
      <c r="B43" s="50">
        <f>+B298</f>
        <v>24796</v>
      </c>
      <c r="C43" s="50">
        <f>+C298</f>
        <v>5104</v>
      </c>
      <c r="D43" s="50"/>
      <c r="E43" s="50">
        <f>+E298</f>
        <v>1436</v>
      </c>
      <c r="F43" s="51">
        <f>SUM(B43:E43)</f>
        <v>31336</v>
      </c>
      <c r="G43" s="2"/>
      <c r="H43" s="12"/>
    </row>
    <row r="46" ht="10.5" customHeight="1"/>
    <row r="48" spans="1:10" ht="12.75">
      <c r="A48" s="1" t="s">
        <v>146</v>
      </c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 t="s">
        <v>147</v>
      </c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 t="s">
        <v>402</v>
      </c>
      <c r="B50" s="1"/>
      <c r="C50" s="1"/>
      <c r="D50" s="1"/>
      <c r="E50" s="1"/>
      <c r="F50" s="1"/>
      <c r="G50" s="1"/>
      <c r="H50" s="1"/>
      <c r="I50" s="1"/>
      <c r="J50" s="1"/>
    </row>
    <row r="52" ht="12.75">
      <c r="E52" s="65"/>
    </row>
    <row r="53" spans="1:5" ht="12.75">
      <c r="A53" s="2" t="s">
        <v>277</v>
      </c>
      <c r="E53" s="65"/>
    </row>
    <row r="54" spans="1:10" ht="12.75">
      <c r="A54" s="5"/>
      <c r="B54" s="560" t="s">
        <v>306</v>
      </c>
      <c r="C54" s="557"/>
      <c r="D54" s="557"/>
      <c r="E54" s="557"/>
      <c r="F54" s="557"/>
      <c r="G54" s="554" t="s">
        <v>145</v>
      </c>
      <c r="H54" s="555"/>
      <c r="I54" s="555"/>
      <c r="J54" s="556"/>
    </row>
    <row r="55" spans="1:10" ht="12.75">
      <c r="A55" s="6" t="s">
        <v>304</v>
      </c>
      <c r="B55" s="146" t="s">
        <v>311</v>
      </c>
      <c r="C55" s="148" t="s">
        <v>312</v>
      </c>
      <c r="D55" s="148"/>
      <c r="E55" s="75" t="s">
        <v>314</v>
      </c>
      <c r="F55" s="75" t="s">
        <v>259</v>
      </c>
      <c r="G55" s="153" t="s">
        <v>311</v>
      </c>
      <c r="H55" s="149" t="s">
        <v>312</v>
      </c>
      <c r="I55" s="150" t="s">
        <v>314</v>
      </c>
      <c r="J55" s="123" t="s">
        <v>259</v>
      </c>
    </row>
    <row r="56" spans="1:10" ht="12.75">
      <c r="A56" s="11"/>
      <c r="B56" s="147"/>
      <c r="C56" s="147" t="s">
        <v>313</v>
      </c>
      <c r="D56" s="147"/>
      <c r="E56" s="38" t="s">
        <v>315</v>
      </c>
      <c r="F56" s="40"/>
      <c r="G56" s="147"/>
      <c r="H56" s="151" t="s">
        <v>313</v>
      </c>
      <c r="I56" s="152" t="s">
        <v>315</v>
      </c>
      <c r="J56" s="40"/>
    </row>
    <row r="57" spans="1:10" ht="12.75">
      <c r="A57" s="6"/>
      <c r="B57" s="45"/>
      <c r="C57" s="45"/>
      <c r="D57" s="45"/>
      <c r="E57" s="45"/>
      <c r="F57" s="45"/>
      <c r="G57" s="45"/>
      <c r="H57" s="45"/>
      <c r="I57" s="45"/>
      <c r="J57" s="45"/>
    </row>
    <row r="58" spans="1:10" ht="12.75">
      <c r="A58" s="8" t="s">
        <v>267</v>
      </c>
      <c r="B58" s="49">
        <f aca="true" t="shared" si="0" ref="B58:I58">+B61+B60</f>
        <v>67137</v>
      </c>
      <c r="C58" s="49">
        <f t="shared" si="0"/>
        <v>19500</v>
      </c>
      <c r="D58" s="49"/>
      <c r="E58" s="49">
        <f t="shared" si="0"/>
        <v>6586</v>
      </c>
      <c r="F58" s="49">
        <f t="shared" si="0"/>
        <v>93223</v>
      </c>
      <c r="G58" s="49">
        <f t="shared" si="0"/>
        <v>3936</v>
      </c>
      <c r="H58" s="49">
        <f t="shared" si="0"/>
        <v>4046</v>
      </c>
      <c r="I58" s="49">
        <f t="shared" si="0"/>
        <v>1833</v>
      </c>
      <c r="J58" s="49">
        <f>SUM(G58:I58)</f>
        <v>9815</v>
      </c>
    </row>
    <row r="59" spans="1:10" ht="12.75">
      <c r="A59" s="6"/>
      <c r="B59" s="45"/>
      <c r="C59" s="45"/>
      <c r="D59" s="45"/>
      <c r="E59" s="45"/>
      <c r="F59" s="45"/>
      <c r="G59" s="45"/>
      <c r="H59" s="45"/>
      <c r="I59" s="45"/>
      <c r="J59" s="45"/>
    </row>
    <row r="60" spans="1:10" ht="12.75">
      <c r="A60" s="6" t="s">
        <v>298</v>
      </c>
      <c r="B60" s="45">
        <f>+B316</f>
        <v>48871</v>
      </c>
      <c r="C60" s="45">
        <f>+C316</f>
        <v>9398</v>
      </c>
      <c r="D60" s="45"/>
      <c r="E60" s="45">
        <f>+E316</f>
        <v>2657</v>
      </c>
      <c r="F60" s="49">
        <f>SUM(B60:E60)</f>
        <v>60926</v>
      </c>
      <c r="G60" s="45">
        <f>+G316</f>
        <v>1611</v>
      </c>
      <c r="H60" s="45">
        <f>+H316</f>
        <v>2759</v>
      </c>
      <c r="I60" s="45">
        <f>+I316</f>
        <v>1136</v>
      </c>
      <c r="J60" s="49">
        <f>SUM(G60:I60)</f>
        <v>5506</v>
      </c>
    </row>
    <row r="61" spans="1:10" ht="12.75">
      <c r="A61" s="11" t="s">
        <v>258</v>
      </c>
      <c r="B61" s="50">
        <f>+B335</f>
        <v>18266</v>
      </c>
      <c r="C61" s="50">
        <f>+C335</f>
        <v>10102</v>
      </c>
      <c r="D61" s="50"/>
      <c r="E61" s="50">
        <f>+E335</f>
        <v>3929</v>
      </c>
      <c r="F61" s="51">
        <f>SUM(B61:E61)</f>
        <v>32297</v>
      </c>
      <c r="G61" s="50">
        <f>+G335</f>
        <v>2325</v>
      </c>
      <c r="H61" s="50">
        <f>+H335</f>
        <v>1287</v>
      </c>
      <c r="I61" s="50">
        <f>+I335</f>
        <v>697</v>
      </c>
      <c r="J61" s="51">
        <f>SUM(G61:I61)</f>
        <v>4309</v>
      </c>
    </row>
    <row r="62" ht="12.75">
      <c r="H62" s="12"/>
    </row>
    <row r="64" spans="1:7" ht="12.75">
      <c r="A64" s="1" t="s">
        <v>236</v>
      </c>
      <c r="B64" s="1"/>
      <c r="C64" s="24"/>
      <c r="D64" s="24"/>
      <c r="E64" s="24"/>
      <c r="F64" s="24"/>
      <c r="G64" s="24"/>
    </row>
    <row r="65" spans="1:7" ht="12.75">
      <c r="A65" s="1" t="s">
        <v>234</v>
      </c>
      <c r="B65" s="1"/>
      <c r="C65" s="24"/>
      <c r="D65" s="24"/>
      <c r="E65" s="24"/>
      <c r="F65" s="24"/>
      <c r="G65" s="24"/>
    </row>
    <row r="66" spans="1:7" ht="12.75">
      <c r="A66" s="1" t="s">
        <v>404</v>
      </c>
      <c r="B66" s="1"/>
      <c r="C66" s="24"/>
      <c r="D66" s="24"/>
      <c r="E66" s="24"/>
      <c r="F66" s="24"/>
      <c r="G66" s="24"/>
    </row>
    <row r="67" ht="12.75">
      <c r="E67" s="65"/>
    </row>
    <row r="68" ht="12.75">
      <c r="E68" s="65"/>
    </row>
    <row r="69" spans="1:8" ht="12.75">
      <c r="A69" s="2" t="s">
        <v>277</v>
      </c>
      <c r="E69" s="65"/>
      <c r="H69" s="12"/>
    </row>
    <row r="70" spans="5:8" ht="12.75">
      <c r="E70" s="65"/>
      <c r="H70" s="12"/>
    </row>
    <row r="71" spans="1:7" ht="12.75">
      <c r="A71" s="5"/>
      <c r="B71" s="146" t="s">
        <v>311</v>
      </c>
      <c r="C71" s="148" t="s">
        <v>312</v>
      </c>
      <c r="D71" s="148"/>
      <c r="E71" s="75" t="s">
        <v>314</v>
      </c>
      <c r="F71" s="12"/>
      <c r="G71" s="36"/>
    </row>
    <row r="72" spans="1:7" ht="12.75">
      <c r="A72" s="11" t="s">
        <v>304</v>
      </c>
      <c r="B72" s="147"/>
      <c r="C72" s="147" t="s">
        <v>313</v>
      </c>
      <c r="D72" s="147"/>
      <c r="E72" s="38" t="s">
        <v>315</v>
      </c>
      <c r="F72" s="12"/>
      <c r="G72" s="4"/>
    </row>
    <row r="73" spans="1:7" ht="12.75">
      <c r="A73" s="6"/>
      <c r="B73" s="45"/>
      <c r="C73" s="45"/>
      <c r="D73" s="45"/>
      <c r="E73" s="45"/>
      <c r="F73" s="12"/>
      <c r="G73" s="12"/>
    </row>
    <row r="74" spans="1:7" ht="12.75">
      <c r="A74" s="8" t="s">
        <v>267</v>
      </c>
      <c r="B74" s="49">
        <f>+B77+B76</f>
        <v>3597731</v>
      </c>
      <c r="C74" s="49">
        <f>+C77+C76</f>
        <v>486239</v>
      </c>
      <c r="D74" s="49"/>
      <c r="E74" s="49">
        <f>+E77+E76</f>
        <v>106595</v>
      </c>
      <c r="F74" s="12"/>
      <c r="G74" s="42"/>
    </row>
    <row r="75" spans="1:7" ht="12.75">
      <c r="A75" s="6"/>
      <c r="B75" s="45"/>
      <c r="C75" s="45"/>
      <c r="D75" s="45"/>
      <c r="E75" s="45"/>
      <c r="F75" s="12"/>
      <c r="G75" s="41"/>
    </row>
    <row r="76" spans="1:7" ht="12.75">
      <c r="A76" s="6" t="s">
        <v>298</v>
      </c>
      <c r="B76" s="45">
        <f>+B351</f>
        <v>2916089</v>
      </c>
      <c r="C76" s="45">
        <f>+C351</f>
        <v>281322</v>
      </c>
      <c r="D76" s="45"/>
      <c r="E76" s="45">
        <f>+E351</f>
        <v>54000</v>
      </c>
      <c r="F76" s="12"/>
      <c r="G76" s="41"/>
    </row>
    <row r="77" spans="1:7" ht="12.75">
      <c r="A77" s="11" t="s">
        <v>258</v>
      </c>
      <c r="B77" s="50">
        <f>+B369</f>
        <v>681642</v>
      </c>
      <c r="C77" s="50">
        <f>+C369</f>
        <v>204917</v>
      </c>
      <c r="D77" s="50"/>
      <c r="E77" s="50">
        <f>+E369</f>
        <v>52595</v>
      </c>
      <c r="F77" s="12"/>
      <c r="G77" s="41"/>
    </row>
    <row r="78" ht="12.75">
      <c r="H78" s="3"/>
    </row>
    <row r="79" ht="12.75">
      <c r="H79" s="3"/>
    </row>
    <row r="82" spans="1:7" ht="12.75">
      <c r="A82" s="544" t="s">
        <v>237</v>
      </c>
      <c r="B82" s="553"/>
      <c r="C82" s="553"/>
      <c r="D82" s="553"/>
      <c r="E82" s="553"/>
      <c r="F82" s="24"/>
      <c r="G82" s="24"/>
    </row>
    <row r="83" spans="1:7" ht="12.75">
      <c r="A83" s="544" t="s">
        <v>234</v>
      </c>
      <c r="B83" s="553"/>
      <c r="C83" s="553"/>
      <c r="D83" s="553"/>
      <c r="E83" s="553"/>
      <c r="F83" s="24"/>
      <c r="G83" s="24"/>
    </row>
    <row r="84" spans="1:7" ht="12.75">
      <c r="A84" s="544" t="s">
        <v>402</v>
      </c>
      <c r="B84" s="553"/>
      <c r="C84" s="553"/>
      <c r="D84" s="553"/>
      <c r="E84" s="553"/>
      <c r="F84" s="24"/>
      <c r="G84" s="24"/>
    </row>
    <row r="85" ht="12.75">
      <c r="E85" s="65"/>
    </row>
    <row r="86" spans="1:5" ht="12.75">
      <c r="A86" s="2" t="s">
        <v>277</v>
      </c>
      <c r="E86" s="65"/>
    </row>
    <row r="87" ht="12.75">
      <c r="E87" s="65"/>
    </row>
    <row r="88" spans="1:7" ht="12.75">
      <c r="A88" s="5"/>
      <c r="B88" s="146" t="s">
        <v>311</v>
      </c>
      <c r="C88" s="148" t="s">
        <v>312</v>
      </c>
      <c r="D88" s="148"/>
      <c r="E88" s="75" t="s">
        <v>314</v>
      </c>
      <c r="F88" s="2"/>
      <c r="G88" s="4"/>
    </row>
    <row r="89" spans="1:7" ht="12.75">
      <c r="A89" s="11" t="s">
        <v>304</v>
      </c>
      <c r="B89" s="147"/>
      <c r="C89" s="147" t="s">
        <v>313</v>
      </c>
      <c r="D89" s="147"/>
      <c r="E89" s="38" t="s">
        <v>315</v>
      </c>
      <c r="F89" s="2"/>
      <c r="G89" s="4"/>
    </row>
    <row r="90" spans="1:7" ht="12.75">
      <c r="A90" s="6"/>
      <c r="B90" s="45"/>
      <c r="C90" s="45"/>
      <c r="D90" s="45"/>
      <c r="E90" s="45"/>
      <c r="F90" s="2"/>
      <c r="G90" s="12"/>
    </row>
    <row r="91" spans="1:7" ht="12.75">
      <c r="A91" s="8" t="s">
        <v>267</v>
      </c>
      <c r="B91" s="49">
        <f>+B94+B93</f>
        <v>657484</v>
      </c>
      <c r="C91" s="49">
        <f>+C94+C93</f>
        <v>58680</v>
      </c>
      <c r="D91" s="49"/>
      <c r="E91" s="49">
        <f>+E94+E93</f>
        <v>14571</v>
      </c>
      <c r="F91" s="2"/>
      <c r="G91" s="42"/>
    </row>
    <row r="92" spans="1:7" ht="12.75">
      <c r="A92" s="6"/>
      <c r="B92" s="45"/>
      <c r="C92" s="45"/>
      <c r="D92" s="45"/>
      <c r="E92" s="45"/>
      <c r="F92" s="2"/>
      <c r="G92" s="41"/>
    </row>
    <row r="93" spans="1:7" ht="12.75">
      <c r="A93" s="6" t="s">
        <v>298</v>
      </c>
      <c r="B93" s="45">
        <f>+B386</f>
        <v>570871</v>
      </c>
      <c r="C93" s="45">
        <f>+C386</f>
        <v>40922</v>
      </c>
      <c r="D93" s="45"/>
      <c r="E93" s="45">
        <f>+E386</f>
        <v>9626</v>
      </c>
      <c r="F93" s="2"/>
      <c r="G93" s="41"/>
    </row>
    <row r="94" spans="1:7" ht="12.75">
      <c r="A94" s="11" t="s">
        <v>258</v>
      </c>
      <c r="B94" s="50">
        <f>+B403</f>
        <v>86613</v>
      </c>
      <c r="C94" s="50">
        <f>+C403</f>
        <v>17758</v>
      </c>
      <c r="D94" s="50"/>
      <c r="E94" s="50">
        <f>+E403</f>
        <v>4945</v>
      </c>
      <c r="F94" s="2"/>
      <c r="G94" s="41"/>
    </row>
    <row r="95" ht="12.75">
      <c r="H95" s="1"/>
    </row>
    <row r="96" spans="1:13" ht="12.75">
      <c r="A96" s="1" t="s">
        <v>140</v>
      </c>
      <c r="B96" s="1"/>
      <c r="C96" s="1"/>
      <c r="D96" s="1"/>
      <c r="E96" s="1"/>
      <c r="F96" s="1"/>
      <c r="G96" s="52"/>
      <c r="H96" s="52"/>
      <c r="I96" s="561"/>
      <c r="J96" s="545" t="s">
        <v>586</v>
      </c>
      <c r="K96" s="507" t="s">
        <v>584</v>
      </c>
      <c r="L96" s="508">
        <v>3143</v>
      </c>
      <c r="M96" s="133">
        <v>3149</v>
      </c>
    </row>
    <row r="97" spans="1:13" ht="12.75">
      <c r="A97" s="1" t="s">
        <v>548</v>
      </c>
      <c r="B97" s="1"/>
      <c r="C97" s="1"/>
      <c r="D97" s="1"/>
      <c r="E97" s="1"/>
      <c r="F97" s="1"/>
      <c r="G97" s="52"/>
      <c r="H97" s="52"/>
      <c r="I97" s="561"/>
      <c r="J97" s="545"/>
      <c r="K97" s="509" t="s">
        <v>582</v>
      </c>
      <c r="L97" s="510">
        <v>2992</v>
      </c>
      <c r="M97" s="139">
        <v>1296</v>
      </c>
    </row>
    <row r="98" spans="1:13" ht="12.75">
      <c r="A98" s="1" t="s">
        <v>402</v>
      </c>
      <c r="B98" s="1"/>
      <c r="C98" s="1"/>
      <c r="D98" s="1"/>
      <c r="E98" s="1"/>
      <c r="F98" s="1"/>
      <c r="G98" s="52"/>
      <c r="H98" s="52"/>
      <c r="I98" s="561"/>
      <c r="J98" s="545"/>
      <c r="K98" s="511" t="s">
        <v>585</v>
      </c>
      <c r="L98" s="512">
        <f>SUM(L96:L97)</f>
        <v>6135</v>
      </c>
      <c r="M98" s="139">
        <v>4606</v>
      </c>
    </row>
    <row r="99" spans="1:13" ht="12.75">
      <c r="A99" s="559"/>
      <c r="B99" s="559"/>
      <c r="C99" s="559"/>
      <c r="D99" s="559"/>
      <c r="E99" s="559"/>
      <c r="F99" s="559"/>
      <c r="G99" s="559"/>
      <c r="H99" s="559"/>
      <c r="I99" s="559"/>
      <c r="J99" s="545" t="s">
        <v>587</v>
      </c>
      <c r="K99" s="507" t="s">
        <v>584</v>
      </c>
      <c r="L99" s="508">
        <v>4584</v>
      </c>
      <c r="M99" s="139">
        <v>2469</v>
      </c>
    </row>
    <row r="100" spans="1:13" ht="12.75">
      <c r="A100" s="2" t="s">
        <v>277</v>
      </c>
      <c r="C100" s="78"/>
      <c r="D100" s="78"/>
      <c r="E100" s="48" t="s">
        <v>303</v>
      </c>
      <c r="F100" s="78"/>
      <c r="J100" s="545"/>
      <c r="K100" s="509" t="s">
        <v>582</v>
      </c>
      <c r="L100" s="510">
        <v>872</v>
      </c>
      <c r="M100" s="139">
        <v>3282</v>
      </c>
    </row>
    <row r="101" spans="7:13" ht="12.75">
      <c r="G101" s="37"/>
      <c r="H101" s="48"/>
      <c r="J101" s="545"/>
      <c r="K101" s="511" t="s">
        <v>585</v>
      </c>
      <c r="L101" s="512">
        <f>SUM(L99:L100)</f>
        <v>5456</v>
      </c>
      <c r="M101" s="139">
        <v>2173</v>
      </c>
    </row>
    <row r="102" spans="1:12" ht="12.75">
      <c r="A102" s="5"/>
      <c r="B102" s="560" t="s">
        <v>311</v>
      </c>
      <c r="C102" s="557"/>
      <c r="D102" s="558"/>
      <c r="E102" s="148" t="s">
        <v>312</v>
      </c>
      <c r="F102" s="75" t="s">
        <v>314</v>
      </c>
      <c r="G102" s="75" t="s">
        <v>259</v>
      </c>
      <c r="J102" s="545" t="s">
        <v>588</v>
      </c>
      <c r="K102" s="507" t="s">
        <v>584</v>
      </c>
      <c r="L102" s="508">
        <v>3204</v>
      </c>
    </row>
    <row r="103" spans="1:12" ht="12.75">
      <c r="A103" s="11" t="s">
        <v>557</v>
      </c>
      <c r="B103" s="38" t="s">
        <v>259</v>
      </c>
      <c r="C103" s="40" t="s">
        <v>583</v>
      </c>
      <c r="D103" s="506" t="s">
        <v>582</v>
      </c>
      <c r="E103" s="147" t="s">
        <v>313</v>
      </c>
      <c r="F103" s="38" t="s">
        <v>315</v>
      </c>
      <c r="G103" s="38"/>
      <c r="J103" s="545"/>
      <c r="K103" s="509" t="s">
        <v>582</v>
      </c>
      <c r="L103" s="510">
        <v>260</v>
      </c>
    </row>
    <row r="104" spans="1:12" ht="12.75">
      <c r="A104" s="6"/>
      <c r="B104" s="7"/>
      <c r="C104" s="7"/>
      <c r="D104" s="7"/>
      <c r="E104" s="7"/>
      <c r="F104" s="7"/>
      <c r="G104" s="7"/>
      <c r="J104" s="545"/>
      <c r="K104" s="511" t="s">
        <v>585</v>
      </c>
      <c r="L104" s="512">
        <f>SUM(L102:L103)</f>
        <v>3464</v>
      </c>
    </row>
    <row r="105" spans="1:12" ht="12.75">
      <c r="A105" s="8" t="s">
        <v>267</v>
      </c>
      <c r="B105" s="9">
        <f>SUM(B107:B112)</f>
        <v>20636</v>
      </c>
      <c r="C105" s="518">
        <v>16790</v>
      </c>
      <c r="D105" s="9">
        <f>B105-C105</f>
        <v>3846</v>
      </c>
      <c r="E105" s="9">
        <f>SUM(E107:E112)</f>
        <v>1855</v>
      </c>
      <c r="F105" s="9">
        <f>SUM(F107:F112)</f>
        <v>415</v>
      </c>
      <c r="G105" s="9">
        <f>SUM(B105:F105)</f>
        <v>43542</v>
      </c>
      <c r="J105" s="545" t="s">
        <v>589</v>
      </c>
      <c r="K105" s="507" t="s">
        <v>584</v>
      </c>
      <c r="L105" s="508">
        <v>2445</v>
      </c>
    </row>
    <row r="106" spans="1:12" ht="12.75">
      <c r="A106" s="6"/>
      <c r="B106" s="10"/>
      <c r="C106" s="15"/>
      <c r="D106" s="15"/>
      <c r="E106" s="10"/>
      <c r="F106" s="10"/>
      <c r="G106" s="10"/>
      <c r="J106" s="545"/>
      <c r="K106" s="509" t="s">
        <v>582</v>
      </c>
      <c r="L106" s="510">
        <v>221</v>
      </c>
    </row>
    <row r="107" spans="1:12" ht="12.75">
      <c r="A107" s="6" t="s">
        <v>278</v>
      </c>
      <c r="B107" s="10">
        <f aca="true" t="shared" si="1" ref="B107:B112">+B215+B233</f>
        <v>5931</v>
      </c>
      <c r="C107" s="519">
        <v>3143</v>
      </c>
      <c r="D107" s="85">
        <f aca="true" t="shared" si="2" ref="D107:D112">B107-C107</f>
        <v>2788</v>
      </c>
      <c r="E107" s="10">
        <f aca="true" t="shared" si="3" ref="E107:E112">+C215+C233</f>
        <v>841</v>
      </c>
      <c r="F107" s="10">
        <f aca="true" t="shared" si="4" ref="F107:F112">+E215+E233</f>
        <v>231</v>
      </c>
      <c r="G107" s="9">
        <f aca="true" t="shared" si="5" ref="G107:G112">SUM(B107:F107)</f>
        <v>12934</v>
      </c>
      <c r="J107" s="545"/>
      <c r="K107" s="511" t="s">
        <v>585</v>
      </c>
      <c r="L107" s="512">
        <f>SUM(L105:L106)</f>
        <v>2666</v>
      </c>
    </row>
    <row r="108" spans="1:12" ht="12.75">
      <c r="A108" s="6" t="s">
        <v>282</v>
      </c>
      <c r="B108" s="10">
        <f t="shared" si="1"/>
        <v>1587</v>
      </c>
      <c r="C108" s="519">
        <v>1294</v>
      </c>
      <c r="D108" s="85">
        <f t="shared" si="2"/>
        <v>293</v>
      </c>
      <c r="E108" s="10">
        <f t="shared" si="3"/>
        <v>156</v>
      </c>
      <c r="F108" s="10">
        <f t="shared" si="4"/>
        <v>31</v>
      </c>
      <c r="G108" s="9">
        <f t="shared" si="5"/>
        <v>3361</v>
      </c>
      <c r="J108" s="545" t="s">
        <v>590</v>
      </c>
      <c r="K108" s="507" t="s">
        <v>584</v>
      </c>
      <c r="L108" s="508">
        <v>2120</v>
      </c>
    </row>
    <row r="109" spans="1:12" ht="12.75">
      <c r="A109" s="6" t="s">
        <v>279</v>
      </c>
      <c r="B109" s="10">
        <f t="shared" si="1"/>
        <v>5021</v>
      </c>
      <c r="C109" s="519">
        <v>4584</v>
      </c>
      <c r="D109" s="85">
        <f t="shared" si="2"/>
        <v>437</v>
      </c>
      <c r="E109" s="10">
        <f t="shared" si="3"/>
        <v>302</v>
      </c>
      <c r="F109" s="10">
        <f t="shared" si="4"/>
        <v>49</v>
      </c>
      <c r="G109" s="9">
        <f t="shared" si="5"/>
        <v>10393</v>
      </c>
      <c r="J109" s="545"/>
      <c r="K109" s="509" t="s">
        <v>582</v>
      </c>
      <c r="L109" s="510">
        <v>581</v>
      </c>
    </row>
    <row r="110" spans="1:12" ht="12.75">
      <c r="A110" s="6" t="s">
        <v>280</v>
      </c>
      <c r="B110" s="10">
        <f t="shared" si="1"/>
        <v>2458</v>
      </c>
      <c r="C110" s="519">
        <v>2445</v>
      </c>
      <c r="D110" s="85">
        <f t="shared" si="2"/>
        <v>13</v>
      </c>
      <c r="E110" s="10">
        <f t="shared" si="3"/>
        <v>182</v>
      </c>
      <c r="F110" s="10">
        <f t="shared" si="4"/>
        <v>33</v>
      </c>
      <c r="G110" s="9">
        <f t="shared" si="5"/>
        <v>5131</v>
      </c>
      <c r="J110" s="545"/>
      <c r="K110" s="511" t="s">
        <v>585</v>
      </c>
      <c r="L110" s="512">
        <f>SUM(L108:L109)</f>
        <v>2701</v>
      </c>
    </row>
    <row r="111" spans="1:12" ht="12.75">
      <c r="A111" s="6" t="s">
        <v>297</v>
      </c>
      <c r="B111" s="10">
        <f t="shared" si="1"/>
        <v>3348</v>
      </c>
      <c r="C111" s="519">
        <v>3204</v>
      </c>
      <c r="D111" s="85">
        <f t="shared" si="2"/>
        <v>144</v>
      </c>
      <c r="E111" s="10">
        <f t="shared" si="3"/>
        <v>219</v>
      </c>
      <c r="F111" s="10">
        <f t="shared" si="4"/>
        <v>38</v>
      </c>
      <c r="G111" s="9">
        <f t="shared" si="5"/>
        <v>6953</v>
      </c>
      <c r="J111" s="545" t="s">
        <v>591</v>
      </c>
      <c r="K111" s="507" t="s">
        <v>584</v>
      </c>
      <c r="L111" s="508">
        <v>1294</v>
      </c>
    </row>
    <row r="112" spans="1:12" ht="12.75">
      <c r="A112" s="11" t="s">
        <v>281</v>
      </c>
      <c r="B112" s="40">
        <f t="shared" si="1"/>
        <v>2291</v>
      </c>
      <c r="C112" s="520">
        <v>2120</v>
      </c>
      <c r="D112" s="164">
        <f t="shared" si="2"/>
        <v>171</v>
      </c>
      <c r="E112" s="40">
        <f t="shared" si="3"/>
        <v>155</v>
      </c>
      <c r="F112" s="40">
        <f t="shared" si="4"/>
        <v>33</v>
      </c>
      <c r="G112" s="39">
        <f t="shared" si="5"/>
        <v>4770</v>
      </c>
      <c r="J112" s="545"/>
      <c r="K112" s="509" t="s">
        <v>582</v>
      </c>
      <c r="L112" s="510">
        <v>322</v>
      </c>
    </row>
    <row r="113" spans="1:12" ht="12.75">
      <c r="A113" s="12"/>
      <c r="B113" s="12"/>
      <c r="J113" s="545"/>
      <c r="K113" s="511" t="s">
        <v>585</v>
      </c>
      <c r="L113" s="512">
        <f>SUM(L111:L112)</f>
        <v>1616</v>
      </c>
    </row>
    <row r="114" spans="1:12" ht="12.75">
      <c r="A114" s="12"/>
      <c r="B114" s="12"/>
      <c r="J114" s="422"/>
      <c r="K114" s="513" t="s">
        <v>584</v>
      </c>
      <c r="L114" s="514">
        <f>+L96+L99+L102+L105+L108+L111</f>
        <v>16790</v>
      </c>
    </row>
    <row r="115" spans="1:12" ht="13.5">
      <c r="A115" s="12"/>
      <c r="B115" s="12"/>
      <c r="J115" s="422"/>
      <c r="K115" s="515" t="s">
        <v>582</v>
      </c>
      <c r="L115" s="516">
        <f>+L97+L100+L103+L106+L109+L112</f>
        <v>5248</v>
      </c>
    </row>
    <row r="116" spans="1:11" ht="12.75">
      <c r="A116" s="1" t="s">
        <v>543</v>
      </c>
      <c r="B116" s="1"/>
      <c r="C116" s="24"/>
      <c r="D116" s="24"/>
      <c r="E116" s="24"/>
      <c r="F116" s="24"/>
      <c r="G116" s="24"/>
      <c r="H116" s="48"/>
      <c r="I116" s="48"/>
      <c r="J116" s="517" t="s">
        <v>585</v>
      </c>
      <c r="K116" s="512">
        <f>SUM(L114:L115)</f>
        <v>22038</v>
      </c>
    </row>
    <row r="117" spans="1:9" ht="12.75">
      <c r="A117" s="1" t="s">
        <v>549</v>
      </c>
      <c r="B117" s="1"/>
      <c r="C117" s="24"/>
      <c r="D117" s="24"/>
      <c r="E117" s="24"/>
      <c r="F117" s="24"/>
      <c r="G117" s="24"/>
      <c r="H117" s="48"/>
      <c r="I117" s="48"/>
    </row>
    <row r="118" spans="1:9" ht="12.75">
      <c r="A118" s="1" t="s">
        <v>402</v>
      </c>
      <c r="B118" s="1"/>
      <c r="C118" s="24"/>
      <c r="D118" s="24"/>
      <c r="E118" s="24"/>
      <c r="F118" s="24"/>
      <c r="G118" s="24"/>
      <c r="H118" s="48"/>
      <c r="I118" s="48"/>
    </row>
    <row r="119" ht="12.75">
      <c r="H119" s="48"/>
    </row>
    <row r="120" spans="1:8" ht="12.75">
      <c r="A120" s="2" t="s">
        <v>277</v>
      </c>
      <c r="E120" s="25" t="s">
        <v>303</v>
      </c>
      <c r="G120" s="78"/>
      <c r="H120" s="48"/>
    </row>
    <row r="121" spans="6:8" ht="12.75">
      <c r="F121" s="78"/>
      <c r="G121" s="78"/>
      <c r="H121" s="48"/>
    </row>
    <row r="122" spans="1:8" ht="12.75">
      <c r="A122" s="5" t="s">
        <v>557</v>
      </c>
      <c r="B122" s="193" t="s">
        <v>311</v>
      </c>
      <c r="C122" s="148" t="s">
        <v>312</v>
      </c>
      <c r="D122" s="148"/>
      <c r="E122" s="148" t="s">
        <v>314</v>
      </c>
      <c r="F122" s="214" t="s">
        <v>259</v>
      </c>
      <c r="G122" s="126"/>
      <c r="H122" s="126"/>
    </row>
    <row r="123" spans="1:8" ht="12.75">
      <c r="A123" s="11"/>
      <c r="B123" s="194"/>
      <c r="C123" s="147" t="s">
        <v>313</v>
      </c>
      <c r="D123" s="147"/>
      <c r="E123" s="147" t="s">
        <v>315</v>
      </c>
      <c r="F123" s="38"/>
      <c r="G123" s="126"/>
      <c r="H123" s="126"/>
    </row>
    <row r="124" spans="1:8" ht="12.75">
      <c r="A124" s="6"/>
      <c r="B124" s="45"/>
      <c r="C124" s="45"/>
      <c r="D124" s="41"/>
      <c r="E124" s="41"/>
      <c r="F124" s="10"/>
      <c r="G124" s="12"/>
      <c r="H124" s="12"/>
    </row>
    <row r="125" spans="1:8" ht="12.75">
      <c r="A125" s="8" t="s">
        <v>267</v>
      </c>
      <c r="B125" s="49">
        <f>SUM(B127:B132)</f>
        <v>63919</v>
      </c>
      <c r="C125" s="49">
        <f>SUM(C127:C132)</f>
        <v>10666</v>
      </c>
      <c r="D125" s="42"/>
      <c r="E125" s="42">
        <f>SUM(E127:E132)</f>
        <v>2714</v>
      </c>
      <c r="F125" s="9">
        <f>SUM(F127:F132)</f>
        <v>77299</v>
      </c>
      <c r="G125" s="42"/>
      <c r="H125" s="42"/>
    </row>
    <row r="126" spans="1:8" ht="12.75">
      <c r="A126" s="6"/>
      <c r="B126" s="45"/>
      <c r="C126" s="45"/>
      <c r="D126" s="41"/>
      <c r="E126" s="41"/>
      <c r="F126" s="85"/>
      <c r="G126" s="12"/>
      <c r="H126" s="41"/>
    </row>
    <row r="127" spans="1:8" ht="12.75">
      <c r="A127" s="6" t="s">
        <v>278</v>
      </c>
      <c r="B127" s="45">
        <f aca="true" t="shared" si="6" ref="B127:E132">+B250+B267</f>
        <v>21525</v>
      </c>
      <c r="C127" s="45">
        <f t="shared" si="6"/>
        <v>4777</v>
      </c>
      <c r="D127" s="41"/>
      <c r="E127" s="41">
        <f t="shared" si="6"/>
        <v>1395</v>
      </c>
      <c r="F127" s="86">
        <f aca="true" t="shared" si="7" ref="F127:F132">+F250+F267</f>
        <v>27697</v>
      </c>
      <c r="G127" s="41"/>
      <c r="H127" s="41"/>
    </row>
    <row r="128" spans="1:8" ht="12.75">
      <c r="A128" s="6" t="s">
        <v>282</v>
      </c>
      <c r="B128" s="45">
        <f t="shared" si="6"/>
        <v>5100</v>
      </c>
      <c r="C128" s="45">
        <f t="shared" si="6"/>
        <v>884</v>
      </c>
      <c r="D128" s="41"/>
      <c r="E128" s="41">
        <f t="shared" si="6"/>
        <v>190</v>
      </c>
      <c r="F128" s="86">
        <f t="shared" si="7"/>
        <v>6174</v>
      </c>
      <c r="G128" s="41"/>
      <c r="H128" s="41"/>
    </row>
    <row r="129" spans="1:8" ht="12.75">
      <c r="A129" s="6" t="s">
        <v>279</v>
      </c>
      <c r="B129" s="45">
        <f t="shared" si="6"/>
        <v>14614</v>
      </c>
      <c r="C129" s="45">
        <f t="shared" si="6"/>
        <v>1772</v>
      </c>
      <c r="D129" s="41"/>
      <c r="E129" s="41">
        <f t="shared" si="6"/>
        <v>392</v>
      </c>
      <c r="F129" s="86">
        <f t="shared" si="7"/>
        <v>16778</v>
      </c>
      <c r="G129" s="41"/>
      <c r="H129" s="41"/>
    </row>
    <row r="130" spans="1:8" ht="12.75">
      <c r="A130" s="6" t="s">
        <v>280</v>
      </c>
      <c r="B130" s="45">
        <f t="shared" si="6"/>
        <v>6684</v>
      </c>
      <c r="C130" s="45">
        <f t="shared" si="6"/>
        <v>1021</v>
      </c>
      <c r="D130" s="41"/>
      <c r="E130" s="41">
        <f t="shared" si="6"/>
        <v>208</v>
      </c>
      <c r="F130" s="86">
        <f>+F253+F270</f>
        <v>7913</v>
      </c>
      <c r="G130" s="41"/>
      <c r="H130" s="41"/>
    </row>
    <row r="131" spans="1:8" ht="12.75">
      <c r="A131" s="6" t="s">
        <v>297</v>
      </c>
      <c r="B131" s="45">
        <f t="shared" si="6"/>
        <v>10277</v>
      </c>
      <c r="C131" s="45">
        <f t="shared" si="6"/>
        <v>1408</v>
      </c>
      <c r="D131" s="41"/>
      <c r="E131" s="41">
        <f t="shared" si="6"/>
        <v>324</v>
      </c>
      <c r="F131" s="86">
        <f t="shared" si="7"/>
        <v>12009</v>
      </c>
      <c r="G131" s="41"/>
      <c r="H131" s="41"/>
    </row>
    <row r="132" spans="1:8" ht="12.75">
      <c r="A132" s="11" t="s">
        <v>281</v>
      </c>
      <c r="B132" s="50">
        <f t="shared" si="6"/>
        <v>5719</v>
      </c>
      <c r="C132" s="50">
        <f t="shared" si="6"/>
        <v>804</v>
      </c>
      <c r="D132" s="224"/>
      <c r="E132" s="224">
        <f t="shared" si="6"/>
        <v>205</v>
      </c>
      <c r="F132" s="187">
        <f t="shared" si="7"/>
        <v>6728</v>
      </c>
      <c r="G132" s="41"/>
      <c r="H132" s="41"/>
    </row>
    <row r="134" spans="1:7" ht="12.75">
      <c r="A134" s="1" t="s">
        <v>562</v>
      </c>
      <c r="B134" s="1"/>
      <c r="C134" s="24"/>
      <c r="D134" s="24"/>
      <c r="E134" s="24"/>
      <c r="F134" s="24"/>
      <c r="G134" s="24"/>
    </row>
    <row r="135" spans="1:7" ht="12.75">
      <c r="A135" s="1" t="s">
        <v>402</v>
      </c>
      <c r="B135" s="1"/>
      <c r="C135" s="24"/>
      <c r="D135" s="24"/>
      <c r="E135" s="77"/>
      <c r="F135" s="24"/>
      <c r="G135" s="24"/>
    </row>
    <row r="136" spans="3:7" ht="12.75">
      <c r="C136" s="78"/>
      <c r="D136" s="78"/>
      <c r="E136" s="78"/>
      <c r="F136" s="78"/>
      <c r="G136" s="78"/>
    </row>
    <row r="137" spans="1:6" ht="12.75">
      <c r="A137" s="2" t="s">
        <v>277</v>
      </c>
      <c r="C137" s="78"/>
      <c r="D137" s="78"/>
      <c r="E137" s="66" t="s">
        <v>303</v>
      </c>
      <c r="F137" s="66"/>
    </row>
    <row r="138" spans="5:7" ht="12.75">
      <c r="E138" s="65"/>
      <c r="G138" s="24"/>
    </row>
    <row r="139" spans="1:8" ht="12.75">
      <c r="A139" s="5"/>
      <c r="B139" s="146" t="s">
        <v>311</v>
      </c>
      <c r="C139" s="148" t="s">
        <v>312</v>
      </c>
      <c r="D139" s="148"/>
      <c r="E139" s="75" t="s">
        <v>314</v>
      </c>
      <c r="F139" s="75" t="s">
        <v>259</v>
      </c>
      <c r="G139" s="2"/>
      <c r="H139" s="4"/>
    </row>
    <row r="140" spans="1:8" ht="12.75">
      <c r="A140" s="11" t="s">
        <v>557</v>
      </c>
      <c r="B140" s="147"/>
      <c r="C140" s="147" t="s">
        <v>313</v>
      </c>
      <c r="D140" s="147"/>
      <c r="E140" s="38" t="s">
        <v>315</v>
      </c>
      <c r="F140" s="38"/>
      <c r="G140" s="2"/>
      <c r="H140" s="4"/>
    </row>
    <row r="141" spans="1:8" ht="12.75">
      <c r="A141" s="6"/>
      <c r="B141" s="45"/>
      <c r="C141" s="45"/>
      <c r="D141" s="45"/>
      <c r="E141" s="45"/>
      <c r="F141" s="45"/>
      <c r="G141" s="2"/>
      <c r="H141" s="12"/>
    </row>
    <row r="142" spans="1:8" ht="12.75">
      <c r="A142" s="8" t="s">
        <v>267</v>
      </c>
      <c r="B142" s="49">
        <f>SUM(B144:B149)</f>
        <v>99379</v>
      </c>
      <c r="C142" s="49">
        <f>SUM(C144:C149)</f>
        <v>11118</v>
      </c>
      <c r="D142" s="49"/>
      <c r="E142" s="49">
        <f>SUM(E144:E149)</f>
        <v>2744</v>
      </c>
      <c r="F142" s="49">
        <f>SUM(B142:E142)</f>
        <v>113241</v>
      </c>
      <c r="G142" s="2"/>
      <c r="H142" s="42"/>
    </row>
    <row r="143" spans="1:8" ht="12.75">
      <c r="A143" s="6"/>
      <c r="B143" s="45"/>
      <c r="C143" s="45"/>
      <c r="D143" s="45"/>
      <c r="E143" s="45"/>
      <c r="F143" s="49"/>
      <c r="G143" s="2"/>
      <c r="H143" s="41"/>
    </row>
    <row r="144" spans="1:8" ht="12.75">
      <c r="A144" s="6" t="s">
        <v>278</v>
      </c>
      <c r="B144" s="10">
        <f aca="true" t="shared" si="8" ref="B144:E149">+B283+B300</f>
        <v>31894</v>
      </c>
      <c r="C144" s="10">
        <f t="shared" si="8"/>
        <v>4919</v>
      </c>
      <c r="D144" s="10"/>
      <c r="E144" s="10">
        <f t="shared" si="8"/>
        <v>1402</v>
      </c>
      <c r="F144" s="9">
        <f aca="true" t="shared" si="9" ref="F144:F149">SUM(B144:E144)</f>
        <v>38215</v>
      </c>
      <c r="G144" s="2"/>
      <c r="H144" s="41"/>
    </row>
    <row r="145" spans="1:8" ht="12.75">
      <c r="A145" s="6" t="s">
        <v>282</v>
      </c>
      <c r="B145" s="10">
        <f t="shared" si="8"/>
        <v>7795</v>
      </c>
      <c r="C145" s="10">
        <f t="shared" si="8"/>
        <v>894</v>
      </c>
      <c r="D145" s="10"/>
      <c r="E145" s="10">
        <f t="shared" si="8"/>
        <v>203</v>
      </c>
      <c r="F145" s="9">
        <f t="shared" si="9"/>
        <v>8892</v>
      </c>
      <c r="G145" s="2"/>
      <c r="H145" s="41"/>
    </row>
    <row r="146" spans="1:8" ht="12.75">
      <c r="A146" s="6" t="s">
        <v>279</v>
      </c>
      <c r="B146" s="10">
        <f t="shared" si="8"/>
        <v>22518</v>
      </c>
      <c r="C146" s="10">
        <f t="shared" si="8"/>
        <v>1845</v>
      </c>
      <c r="D146" s="10"/>
      <c r="E146" s="10">
        <f t="shared" si="8"/>
        <v>388</v>
      </c>
      <c r="F146" s="9">
        <f t="shared" si="9"/>
        <v>24751</v>
      </c>
      <c r="G146" s="2"/>
      <c r="H146" s="41"/>
    </row>
    <row r="147" spans="1:8" ht="12.75">
      <c r="A147" s="6" t="s">
        <v>280</v>
      </c>
      <c r="B147" s="10">
        <f t="shared" si="8"/>
        <v>11577</v>
      </c>
      <c r="C147" s="10">
        <f t="shared" si="8"/>
        <v>1101</v>
      </c>
      <c r="D147" s="10"/>
      <c r="E147" s="10">
        <f t="shared" si="8"/>
        <v>228</v>
      </c>
      <c r="F147" s="9">
        <f t="shared" si="9"/>
        <v>12906</v>
      </c>
      <c r="G147" s="2"/>
      <c r="H147" s="41"/>
    </row>
    <row r="148" spans="1:8" ht="12.75">
      <c r="A148" s="6" t="s">
        <v>297</v>
      </c>
      <c r="B148" s="10">
        <f t="shared" si="8"/>
        <v>15632</v>
      </c>
      <c r="C148" s="10">
        <f t="shared" si="8"/>
        <v>1463</v>
      </c>
      <c r="D148" s="10"/>
      <c r="E148" s="10">
        <f t="shared" si="8"/>
        <v>320</v>
      </c>
      <c r="F148" s="9">
        <f t="shared" si="9"/>
        <v>17415</v>
      </c>
      <c r="G148" s="2"/>
      <c r="H148" s="41"/>
    </row>
    <row r="149" spans="1:8" ht="12.75">
      <c r="A149" s="11" t="s">
        <v>281</v>
      </c>
      <c r="B149" s="40">
        <f t="shared" si="8"/>
        <v>9963</v>
      </c>
      <c r="C149" s="40">
        <f t="shared" si="8"/>
        <v>896</v>
      </c>
      <c r="D149" s="40"/>
      <c r="E149" s="40">
        <f t="shared" si="8"/>
        <v>203</v>
      </c>
      <c r="F149" s="39">
        <f t="shared" si="9"/>
        <v>11062</v>
      </c>
      <c r="G149" s="2"/>
      <c r="H149" s="41"/>
    </row>
    <row r="150" spans="1:8" ht="12.75">
      <c r="A150" s="12"/>
      <c r="B150" s="12"/>
      <c r="C150" s="41"/>
      <c r="D150" s="41"/>
      <c r="E150" s="41"/>
      <c r="F150" s="41"/>
      <c r="H150" s="1"/>
    </row>
    <row r="151" spans="1:6" ht="12.75">
      <c r="A151" s="12"/>
      <c r="B151" s="12"/>
      <c r="C151" s="41"/>
      <c r="D151" s="41"/>
      <c r="E151" s="41"/>
      <c r="F151" s="41"/>
    </row>
    <row r="152" spans="1:6" ht="12.75">
      <c r="A152" s="12"/>
      <c r="B152" s="12"/>
      <c r="C152" s="41"/>
      <c r="D152" s="41"/>
      <c r="E152" s="41"/>
      <c r="F152" s="41"/>
    </row>
    <row r="153" spans="1:10" ht="12.75">
      <c r="A153" s="544" t="s">
        <v>131</v>
      </c>
      <c r="B153" s="544"/>
      <c r="C153" s="544"/>
      <c r="D153" s="544"/>
      <c r="E153" s="544"/>
      <c r="F153" s="544"/>
      <c r="G153" s="544"/>
      <c r="H153" s="544"/>
      <c r="I153" s="544"/>
      <c r="J153" s="544"/>
    </row>
    <row r="154" spans="1:10" ht="12.75">
      <c r="A154" s="544" t="s">
        <v>548</v>
      </c>
      <c r="B154" s="544"/>
      <c r="C154" s="544"/>
      <c r="D154" s="544"/>
      <c r="E154" s="544"/>
      <c r="F154" s="544"/>
      <c r="G154" s="544"/>
      <c r="H154" s="544"/>
      <c r="I154" s="544"/>
      <c r="J154" s="544"/>
    </row>
    <row r="155" spans="1:10" ht="12.75">
      <c r="A155" s="544" t="s">
        <v>402</v>
      </c>
      <c r="B155" s="544"/>
      <c r="C155" s="544"/>
      <c r="D155" s="544"/>
      <c r="E155" s="544"/>
      <c r="F155" s="544"/>
      <c r="G155" s="544"/>
      <c r="H155" s="544"/>
      <c r="I155" s="544"/>
      <c r="J155" s="544"/>
    </row>
    <row r="156" spans="3:7" ht="12.75">
      <c r="C156" s="2"/>
      <c r="D156" s="2"/>
      <c r="E156" s="2"/>
      <c r="F156" s="2"/>
      <c r="G156" s="2"/>
    </row>
    <row r="157" spans="1:13" ht="12.75">
      <c r="A157" s="78" t="s">
        <v>239</v>
      </c>
      <c r="B157" s="78"/>
      <c r="C157" s="78"/>
      <c r="D157" s="78"/>
      <c r="E157" s="78"/>
      <c r="F157" s="78"/>
      <c r="G157" s="78"/>
      <c r="H157" s="78"/>
      <c r="I157" s="25" t="s">
        <v>303</v>
      </c>
      <c r="J157" s="25"/>
      <c r="K157" s="78"/>
      <c r="L157" s="78"/>
      <c r="M157" s="78"/>
    </row>
    <row r="158" spans="3:8" ht="12.75">
      <c r="C158" s="78"/>
      <c r="D158" s="78"/>
      <c r="E158" s="78"/>
      <c r="F158" s="78"/>
      <c r="G158" s="78"/>
      <c r="H158" s="48"/>
    </row>
    <row r="159" spans="1:10" ht="12.75">
      <c r="A159" s="5"/>
      <c r="B159" s="557" t="s">
        <v>308</v>
      </c>
      <c r="C159" s="557"/>
      <c r="D159" s="557"/>
      <c r="E159" s="557"/>
      <c r="F159" s="558"/>
      <c r="G159" s="554" t="s">
        <v>307</v>
      </c>
      <c r="H159" s="555"/>
      <c r="I159" s="555"/>
      <c r="J159" s="556"/>
    </row>
    <row r="160" spans="1:10" ht="12.75">
      <c r="A160" s="6" t="s">
        <v>557</v>
      </c>
      <c r="B160" s="193" t="s">
        <v>311</v>
      </c>
      <c r="C160" s="148" t="s">
        <v>312</v>
      </c>
      <c r="D160" s="148"/>
      <c r="E160" s="75" t="s">
        <v>314</v>
      </c>
      <c r="F160" s="47" t="s">
        <v>259</v>
      </c>
      <c r="G160" s="146" t="s">
        <v>311</v>
      </c>
      <c r="H160" s="148" t="s">
        <v>312</v>
      </c>
      <c r="I160" s="75" t="s">
        <v>314</v>
      </c>
      <c r="J160" s="47" t="s">
        <v>259</v>
      </c>
    </row>
    <row r="161" spans="1:10" ht="12.75">
      <c r="A161" s="11"/>
      <c r="B161" s="194"/>
      <c r="C161" s="147" t="s">
        <v>313</v>
      </c>
      <c r="D161" s="147"/>
      <c r="E161" s="38" t="s">
        <v>315</v>
      </c>
      <c r="F161" s="16"/>
      <c r="G161" s="147"/>
      <c r="H161" s="147" t="s">
        <v>313</v>
      </c>
      <c r="I161" s="38" t="s">
        <v>315</v>
      </c>
      <c r="J161" s="16"/>
    </row>
    <row r="162" spans="1:10" ht="12.75">
      <c r="A162" s="6"/>
      <c r="B162" s="45"/>
      <c r="C162" s="45"/>
      <c r="D162" s="45"/>
      <c r="E162" s="45"/>
      <c r="F162" s="19"/>
      <c r="G162" s="45"/>
      <c r="H162" s="45"/>
      <c r="I162" s="45"/>
      <c r="J162" s="19"/>
    </row>
    <row r="163" spans="1:10" ht="12.75">
      <c r="A163" s="8" t="s">
        <v>267</v>
      </c>
      <c r="B163" s="49">
        <f aca="true" t="shared" si="10" ref="B163:J163">SUM(B165:B170)</f>
        <v>67137</v>
      </c>
      <c r="C163" s="49">
        <f t="shared" si="10"/>
        <v>19500</v>
      </c>
      <c r="D163" s="49"/>
      <c r="E163" s="49">
        <f t="shared" si="10"/>
        <v>6586</v>
      </c>
      <c r="F163" s="49">
        <f t="shared" si="10"/>
        <v>93223</v>
      </c>
      <c r="G163" s="49">
        <f t="shared" si="10"/>
        <v>3936</v>
      </c>
      <c r="H163" s="49">
        <f t="shared" si="10"/>
        <v>4046</v>
      </c>
      <c r="I163" s="49">
        <f t="shared" si="10"/>
        <v>1833</v>
      </c>
      <c r="J163" s="49">
        <f t="shared" si="10"/>
        <v>9815</v>
      </c>
    </row>
    <row r="164" spans="1:10" ht="12.75">
      <c r="A164" s="6"/>
      <c r="B164" s="45"/>
      <c r="C164" s="45"/>
      <c r="D164" s="45"/>
      <c r="E164" s="45"/>
      <c r="F164" s="45"/>
      <c r="G164" s="45"/>
      <c r="H164" s="45"/>
      <c r="I164" s="45"/>
      <c r="J164" s="45"/>
    </row>
    <row r="165" spans="1:10" ht="12.75">
      <c r="A165" s="6" t="s">
        <v>278</v>
      </c>
      <c r="B165" s="45">
        <f aca="true" t="shared" si="11" ref="B165:E170">+B318+B337</f>
        <v>22609</v>
      </c>
      <c r="C165" s="45">
        <f t="shared" si="11"/>
        <v>9563</v>
      </c>
      <c r="D165" s="45"/>
      <c r="E165" s="45">
        <f t="shared" si="11"/>
        <v>3704</v>
      </c>
      <c r="F165" s="154">
        <f aca="true" t="shared" si="12" ref="F165:F170">SUM(B165:E165)</f>
        <v>35876</v>
      </c>
      <c r="G165" s="45">
        <f aca="true" t="shared" si="13" ref="G165:I170">+G318+G337</f>
        <v>2084</v>
      </c>
      <c r="H165" s="45">
        <f t="shared" si="13"/>
        <v>1870</v>
      </c>
      <c r="I165" s="45">
        <f t="shared" si="13"/>
        <v>920</v>
      </c>
      <c r="J165" s="154">
        <f aca="true" t="shared" si="14" ref="J165:J170">SUM(G165:I165)</f>
        <v>4874</v>
      </c>
    </row>
    <row r="166" spans="1:10" ht="12.75">
      <c r="A166" s="6" t="s">
        <v>282</v>
      </c>
      <c r="B166" s="45">
        <f t="shared" si="11"/>
        <v>5117</v>
      </c>
      <c r="C166" s="45">
        <f t="shared" si="11"/>
        <v>1460</v>
      </c>
      <c r="D166" s="45"/>
      <c r="E166" s="45">
        <f t="shared" si="11"/>
        <v>519</v>
      </c>
      <c r="F166" s="154">
        <f t="shared" si="12"/>
        <v>7096</v>
      </c>
      <c r="G166" s="45">
        <f t="shared" si="13"/>
        <v>235</v>
      </c>
      <c r="H166" s="45">
        <f t="shared" si="13"/>
        <v>180</v>
      </c>
      <c r="I166" s="45">
        <f t="shared" si="13"/>
        <v>103</v>
      </c>
      <c r="J166" s="154">
        <f t="shared" si="14"/>
        <v>518</v>
      </c>
    </row>
    <row r="167" spans="1:10" ht="12.75">
      <c r="A167" s="6" t="s">
        <v>279</v>
      </c>
      <c r="B167" s="45">
        <f t="shared" si="11"/>
        <v>14752</v>
      </c>
      <c r="C167" s="45">
        <f t="shared" si="11"/>
        <v>2865</v>
      </c>
      <c r="D167" s="45"/>
      <c r="E167" s="45">
        <f t="shared" si="11"/>
        <v>777</v>
      </c>
      <c r="F167" s="154">
        <f t="shared" si="12"/>
        <v>18394</v>
      </c>
      <c r="G167" s="45">
        <f t="shared" si="13"/>
        <v>421</v>
      </c>
      <c r="H167" s="45">
        <f t="shared" si="13"/>
        <v>642</v>
      </c>
      <c r="I167" s="45">
        <f t="shared" si="13"/>
        <v>299</v>
      </c>
      <c r="J167" s="154">
        <f t="shared" si="14"/>
        <v>1362</v>
      </c>
    </row>
    <row r="168" spans="1:10" ht="12.75">
      <c r="A168" s="6" t="s">
        <v>280</v>
      </c>
      <c r="B168" s="45">
        <f t="shared" si="11"/>
        <v>7308</v>
      </c>
      <c r="C168" s="45">
        <f t="shared" si="11"/>
        <v>1768</v>
      </c>
      <c r="D168" s="45"/>
      <c r="E168" s="45">
        <f t="shared" si="11"/>
        <v>487</v>
      </c>
      <c r="F168" s="154">
        <f t="shared" si="12"/>
        <v>9563</v>
      </c>
      <c r="G168" s="45">
        <f t="shared" si="13"/>
        <v>252</v>
      </c>
      <c r="H168" s="45">
        <f t="shared" si="13"/>
        <v>369</v>
      </c>
      <c r="I168" s="45">
        <f t="shared" si="13"/>
        <v>130</v>
      </c>
      <c r="J168" s="154">
        <f t="shared" si="14"/>
        <v>751</v>
      </c>
    </row>
    <row r="169" spans="1:10" ht="12.75">
      <c r="A169" s="6" t="s">
        <v>297</v>
      </c>
      <c r="B169" s="45">
        <f t="shared" si="11"/>
        <v>10300</v>
      </c>
      <c r="C169" s="45">
        <f t="shared" si="11"/>
        <v>2301</v>
      </c>
      <c r="D169" s="45"/>
      <c r="E169" s="45">
        <f t="shared" si="11"/>
        <v>669</v>
      </c>
      <c r="F169" s="154">
        <f t="shared" si="12"/>
        <v>13270</v>
      </c>
      <c r="G169" s="45">
        <f t="shared" si="13"/>
        <v>456</v>
      </c>
      <c r="H169" s="45">
        <f t="shared" si="13"/>
        <v>528</v>
      </c>
      <c r="I169" s="45">
        <f t="shared" si="13"/>
        <v>201</v>
      </c>
      <c r="J169" s="154">
        <f t="shared" si="14"/>
        <v>1185</v>
      </c>
    </row>
    <row r="170" spans="1:10" ht="12.75">
      <c r="A170" s="11" t="s">
        <v>281</v>
      </c>
      <c r="B170" s="50">
        <f t="shared" si="11"/>
        <v>7051</v>
      </c>
      <c r="C170" s="50">
        <f t="shared" si="11"/>
        <v>1543</v>
      </c>
      <c r="D170" s="50"/>
      <c r="E170" s="50">
        <f t="shared" si="11"/>
        <v>430</v>
      </c>
      <c r="F170" s="155">
        <f t="shared" si="12"/>
        <v>9024</v>
      </c>
      <c r="G170" s="50">
        <f t="shared" si="13"/>
        <v>488</v>
      </c>
      <c r="H170" s="50">
        <f t="shared" si="13"/>
        <v>457</v>
      </c>
      <c r="I170" s="50">
        <f t="shared" si="13"/>
        <v>180</v>
      </c>
      <c r="J170" s="155">
        <f t="shared" si="14"/>
        <v>1125</v>
      </c>
    </row>
    <row r="171" spans="1:8" ht="12.75">
      <c r="A171" s="12"/>
      <c r="B171" s="12"/>
      <c r="C171" s="41"/>
      <c r="D171" s="41"/>
      <c r="E171" s="41"/>
      <c r="F171" s="41"/>
      <c r="H171" s="1"/>
    </row>
    <row r="172" spans="1:7" ht="12.75">
      <c r="A172" s="1" t="s">
        <v>238</v>
      </c>
      <c r="B172" s="1"/>
      <c r="C172" s="24"/>
      <c r="D172" s="24"/>
      <c r="E172" s="24"/>
      <c r="F172" s="24"/>
      <c r="G172" s="24"/>
    </row>
    <row r="173" spans="1:7" ht="12.75">
      <c r="A173" s="1" t="s">
        <v>548</v>
      </c>
      <c r="B173" s="1"/>
      <c r="C173" s="24"/>
      <c r="D173" s="24"/>
      <c r="E173" s="24"/>
      <c r="F173" s="24"/>
      <c r="G173" s="24"/>
    </row>
    <row r="174" spans="1:7" ht="12.75">
      <c r="A174" s="1" t="s">
        <v>402</v>
      </c>
      <c r="B174" s="1"/>
      <c r="C174" s="24"/>
      <c r="D174" s="24"/>
      <c r="E174" s="24"/>
      <c r="F174" s="24"/>
      <c r="G174" s="24"/>
    </row>
    <row r="175" spans="1:6" ht="12.75">
      <c r="A175" s="2" t="s">
        <v>277</v>
      </c>
      <c r="F175" s="24" t="s">
        <v>303</v>
      </c>
    </row>
    <row r="176" spans="1:7" ht="12.75">
      <c r="A176" s="5"/>
      <c r="B176" s="146" t="s">
        <v>311</v>
      </c>
      <c r="C176" s="148" t="s">
        <v>312</v>
      </c>
      <c r="D176" s="148"/>
      <c r="E176" s="75" t="s">
        <v>314</v>
      </c>
      <c r="F176" s="75" t="s">
        <v>259</v>
      </c>
      <c r="G176" s="4"/>
    </row>
    <row r="177" spans="1:7" ht="12.75">
      <c r="A177" s="11" t="s">
        <v>557</v>
      </c>
      <c r="B177" s="147"/>
      <c r="C177" s="147" t="s">
        <v>313</v>
      </c>
      <c r="D177" s="147"/>
      <c r="E177" s="38" t="s">
        <v>315</v>
      </c>
      <c r="F177" s="40"/>
      <c r="G177" s="4"/>
    </row>
    <row r="178" spans="1:7" ht="12.75">
      <c r="A178" s="6"/>
      <c r="B178" s="45"/>
      <c r="C178" s="45"/>
      <c r="D178" s="45"/>
      <c r="E178" s="45"/>
      <c r="F178" s="45"/>
      <c r="G178" s="12"/>
    </row>
    <row r="179" spans="1:7" ht="12.75">
      <c r="A179" s="8" t="s">
        <v>267</v>
      </c>
      <c r="B179" s="49">
        <f>SUM(B181:B186)</f>
        <v>3597731</v>
      </c>
      <c r="C179" s="49">
        <f>SUM(C181:C186)</f>
        <v>486239</v>
      </c>
      <c r="D179" s="49"/>
      <c r="E179" s="49">
        <f>SUM(E181:E186)</f>
        <v>106595</v>
      </c>
      <c r="F179" s="49">
        <f>SUM(B179:E179)</f>
        <v>4190565</v>
      </c>
      <c r="G179" s="156"/>
    </row>
    <row r="180" spans="1:7" ht="12.75">
      <c r="A180" s="6"/>
      <c r="B180" s="45"/>
      <c r="C180" s="45"/>
      <c r="D180" s="45"/>
      <c r="E180" s="45"/>
      <c r="F180" s="45"/>
      <c r="G180" s="41"/>
    </row>
    <row r="181" spans="1:7" ht="12.75">
      <c r="A181" s="6" t="s">
        <v>278</v>
      </c>
      <c r="B181" s="45">
        <f aca="true" t="shared" si="15" ref="B181:E186">+B353+B371</f>
        <v>1025036</v>
      </c>
      <c r="C181" s="45">
        <f t="shared" si="15"/>
        <v>204062</v>
      </c>
      <c r="D181" s="45"/>
      <c r="E181" s="45">
        <f t="shared" si="15"/>
        <v>52508</v>
      </c>
      <c r="F181" s="49">
        <f aca="true" t="shared" si="16" ref="F181:F186">SUM(B181:E181)</f>
        <v>1281606</v>
      </c>
      <c r="G181" s="41"/>
    </row>
    <row r="182" spans="1:7" ht="12.75">
      <c r="A182" s="6" t="s">
        <v>282</v>
      </c>
      <c r="B182" s="45">
        <f t="shared" si="15"/>
        <v>315334</v>
      </c>
      <c r="C182" s="45">
        <f t="shared" si="15"/>
        <v>42524</v>
      </c>
      <c r="D182" s="45"/>
      <c r="E182" s="45">
        <f t="shared" si="15"/>
        <v>8153</v>
      </c>
      <c r="F182" s="49">
        <f t="shared" si="16"/>
        <v>366011</v>
      </c>
      <c r="G182" s="41"/>
    </row>
    <row r="183" spans="1:7" ht="12.75">
      <c r="A183" s="6" t="s">
        <v>279</v>
      </c>
      <c r="B183" s="45">
        <f t="shared" si="15"/>
        <v>800890</v>
      </c>
      <c r="C183" s="45">
        <f t="shared" si="15"/>
        <v>81889</v>
      </c>
      <c r="D183" s="45"/>
      <c r="E183" s="45">
        <f t="shared" si="15"/>
        <v>15632</v>
      </c>
      <c r="F183" s="49">
        <f t="shared" si="16"/>
        <v>898411</v>
      </c>
      <c r="G183" s="41"/>
    </row>
    <row r="184" spans="1:7" ht="12.75">
      <c r="A184" s="6" t="s">
        <v>280</v>
      </c>
      <c r="B184" s="45">
        <f t="shared" si="15"/>
        <v>432254</v>
      </c>
      <c r="C184" s="45">
        <f t="shared" si="15"/>
        <v>49290</v>
      </c>
      <c r="D184" s="45"/>
      <c r="E184" s="45">
        <f t="shared" si="15"/>
        <v>8999</v>
      </c>
      <c r="F184" s="49">
        <f t="shared" si="16"/>
        <v>490543</v>
      </c>
      <c r="G184" s="41"/>
    </row>
    <row r="185" spans="1:7" ht="12.75">
      <c r="A185" s="6" t="s">
        <v>297</v>
      </c>
      <c r="B185" s="45">
        <f t="shared" si="15"/>
        <v>652555</v>
      </c>
      <c r="C185" s="45">
        <f t="shared" si="15"/>
        <v>68719</v>
      </c>
      <c r="D185" s="45"/>
      <c r="E185" s="45">
        <f t="shared" si="15"/>
        <v>13888</v>
      </c>
      <c r="F185" s="49">
        <f t="shared" si="16"/>
        <v>735162</v>
      </c>
      <c r="G185" s="41"/>
    </row>
    <row r="186" spans="1:7" ht="12.75">
      <c r="A186" s="11" t="s">
        <v>281</v>
      </c>
      <c r="B186" s="50">
        <f t="shared" si="15"/>
        <v>371662</v>
      </c>
      <c r="C186" s="50">
        <f t="shared" si="15"/>
        <v>39755</v>
      </c>
      <c r="D186" s="50"/>
      <c r="E186" s="50">
        <f t="shared" si="15"/>
        <v>7415</v>
      </c>
      <c r="F186" s="51">
        <f t="shared" si="16"/>
        <v>418832</v>
      </c>
      <c r="G186" s="41"/>
    </row>
    <row r="187" spans="1:8" ht="12.75">
      <c r="A187" s="12"/>
      <c r="B187" s="12"/>
      <c r="C187" s="41"/>
      <c r="D187" s="41"/>
      <c r="E187" s="41"/>
      <c r="F187" s="41"/>
      <c r="H187" s="1"/>
    </row>
    <row r="188" spans="1:6" ht="12.75">
      <c r="A188" s="12"/>
      <c r="B188" s="12"/>
      <c r="C188" s="41"/>
      <c r="D188" s="41"/>
      <c r="E188" s="41"/>
      <c r="F188" s="41"/>
    </row>
    <row r="189" spans="1:8" ht="12.75">
      <c r="A189" s="1" t="s">
        <v>322</v>
      </c>
      <c r="B189" s="1"/>
      <c r="C189" s="24"/>
      <c r="D189" s="24"/>
      <c r="E189" s="24"/>
      <c r="F189" s="24"/>
      <c r="G189" s="24"/>
      <c r="H189" s="48"/>
    </row>
    <row r="190" spans="1:8" ht="12.75">
      <c r="A190" s="1" t="s">
        <v>548</v>
      </c>
      <c r="B190" s="1"/>
      <c r="C190" s="24"/>
      <c r="D190" s="24"/>
      <c r="E190" s="24"/>
      <c r="F190" s="24"/>
      <c r="G190" s="24"/>
      <c r="H190" s="48"/>
    </row>
    <row r="191" spans="1:8" ht="12.75">
      <c r="A191" s="1" t="s">
        <v>402</v>
      </c>
      <c r="B191" s="1"/>
      <c r="C191" s="24"/>
      <c r="D191" s="24"/>
      <c r="E191" s="24"/>
      <c r="F191" s="24"/>
      <c r="G191" s="24"/>
      <c r="H191" s="48"/>
    </row>
    <row r="192" spans="1:8" ht="12.75">
      <c r="A192" s="2" t="s">
        <v>277</v>
      </c>
      <c r="F192" s="37" t="s">
        <v>303</v>
      </c>
      <c r="H192" s="20"/>
    </row>
    <row r="193" spans="1:7" ht="12.75">
      <c r="A193" s="5"/>
      <c r="B193" s="146" t="s">
        <v>311</v>
      </c>
      <c r="C193" s="148" t="s">
        <v>312</v>
      </c>
      <c r="D193" s="148"/>
      <c r="E193" s="75" t="s">
        <v>314</v>
      </c>
      <c r="F193" s="7"/>
      <c r="G193" s="2"/>
    </row>
    <row r="194" spans="1:7" ht="12.75">
      <c r="A194" s="11" t="s">
        <v>557</v>
      </c>
      <c r="B194" s="147"/>
      <c r="C194" s="147" t="s">
        <v>313</v>
      </c>
      <c r="D194" s="147"/>
      <c r="E194" s="38" t="s">
        <v>315</v>
      </c>
      <c r="F194" s="40" t="s">
        <v>259</v>
      </c>
      <c r="G194" s="2"/>
    </row>
    <row r="195" spans="1:7" ht="12.75">
      <c r="A195" s="6"/>
      <c r="B195" s="45"/>
      <c r="C195" s="45"/>
      <c r="D195" s="45"/>
      <c r="E195" s="45"/>
      <c r="F195" s="10"/>
      <c r="G195" s="2"/>
    </row>
    <row r="196" spans="1:7" ht="12.75">
      <c r="A196" s="8" t="s">
        <v>267</v>
      </c>
      <c r="B196" s="49">
        <f>SUM(B198:B203)</f>
        <v>657484</v>
      </c>
      <c r="C196" s="49">
        <f>SUM(C198:C203)</f>
        <v>58680</v>
      </c>
      <c r="D196" s="49"/>
      <c r="E196" s="49">
        <f>SUM(E198:E203)</f>
        <v>14571</v>
      </c>
      <c r="F196" s="9">
        <f>SUM(B196:E196)</f>
        <v>730735</v>
      </c>
      <c r="G196" s="2"/>
    </row>
    <row r="197" spans="1:7" ht="12.75">
      <c r="A197" s="6"/>
      <c r="B197" s="45"/>
      <c r="C197" s="45"/>
      <c r="D197" s="45"/>
      <c r="E197" s="45"/>
      <c r="F197" s="9"/>
      <c r="G197" s="2"/>
    </row>
    <row r="198" spans="1:7" ht="12.75">
      <c r="A198" s="6" t="s">
        <v>278</v>
      </c>
      <c r="B198" s="45">
        <f aca="true" t="shared" si="17" ref="B198:E203">+B388+B405</f>
        <v>169310</v>
      </c>
      <c r="C198" s="45">
        <f t="shared" si="17"/>
        <v>18084</v>
      </c>
      <c r="D198" s="45"/>
      <c r="E198" s="45">
        <f t="shared" si="17"/>
        <v>5937</v>
      </c>
      <c r="F198" s="9">
        <f aca="true" t="shared" si="18" ref="F198:F203">SUM(B198:E198)</f>
        <v>193331</v>
      </c>
      <c r="G198" s="2"/>
    </row>
    <row r="199" spans="1:7" ht="12.75">
      <c r="A199" s="6" t="s">
        <v>282</v>
      </c>
      <c r="B199" s="45">
        <f t="shared" si="17"/>
        <v>93092</v>
      </c>
      <c r="C199" s="45">
        <f t="shared" si="17"/>
        <v>5023</v>
      </c>
      <c r="D199" s="45"/>
      <c r="E199" s="45">
        <f t="shared" si="17"/>
        <v>1023</v>
      </c>
      <c r="F199" s="9">
        <f t="shared" si="18"/>
        <v>99138</v>
      </c>
      <c r="G199" s="2"/>
    </row>
    <row r="200" spans="1:7" ht="12.75">
      <c r="A200" s="6" t="s">
        <v>279</v>
      </c>
      <c r="B200" s="45">
        <f t="shared" si="17"/>
        <v>133008</v>
      </c>
      <c r="C200" s="45">
        <f t="shared" si="17"/>
        <v>11479</v>
      </c>
      <c r="D200" s="45"/>
      <c r="E200" s="45">
        <f t="shared" si="17"/>
        <v>2610</v>
      </c>
      <c r="F200" s="9">
        <f t="shared" si="18"/>
        <v>147097</v>
      </c>
      <c r="G200" s="2"/>
    </row>
    <row r="201" spans="1:7" ht="12.75">
      <c r="A201" s="6" t="s">
        <v>280</v>
      </c>
      <c r="B201" s="45">
        <f t="shared" si="17"/>
        <v>89147</v>
      </c>
      <c r="C201" s="45">
        <f t="shared" si="17"/>
        <v>7533</v>
      </c>
      <c r="D201" s="45"/>
      <c r="E201" s="45">
        <f t="shared" si="17"/>
        <v>1513</v>
      </c>
      <c r="F201" s="9">
        <f t="shared" si="18"/>
        <v>98193</v>
      </c>
      <c r="G201" s="2"/>
    </row>
    <row r="202" spans="1:7" ht="12.75">
      <c r="A202" s="6" t="s">
        <v>297</v>
      </c>
      <c r="B202" s="45">
        <f t="shared" si="17"/>
        <v>115023</v>
      </c>
      <c r="C202" s="45">
        <f t="shared" si="17"/>
        <v>10313</v>
      </c>
      <c r="D202" s="45"/>
      <c r="E202" s="45">
        <f t="shared" si="17"/>
        <v>2040</v>
      </c>
      <c r="F202" s="9">
        <f t="shared" si="18"/>
        <v>127376</v>
      </c>
      <c r="G202" s="2"/>
    </row>
    <row r="203" spans="1:7" ht="12.75">
      <c r="A203" s="11" t="s">
        <v>281</v>
      </c>
      <c r="B203" s="50">
        <f t="shared" si="17"/>
        <v>57904</v>
      </c>
      <c r="C203" s="50">
        <f t="shared" si="17"/>
        <v>6248</v>
      </c>
      <c r="D203" s="50"/>
      <c r="E203" s="50">
        <f t="shared" si="17"/>
        <v>1448</v>
      </c>
      <c r="F203" s="39">
        <f t="shared" si="18"/>
        <v>65600</v>
      </c>
      <c r="G203" s="2"/>
    </row>
    <row r="204" spans="1:8" ht="12.75">
      <c r="A204" s="12"/>
      <c r="B204" s="12"/>
      <c r="C204" s="41"/>
      <c r="D204" s="41"/>
      <c r="E204" s="41"/>
      <c r="F204" s="41"/>
      <c r="H204" s="12"/>
    </row>
    <row r="205" spans="1:9" ht="12.75">
      <c r="A205" s="1" t="s">
        <v>141</v>
      </c>
      <c r="B205" s="1"/>
      <c r="C205" s="1"/>
      <c r="D205" s="1"/>
      <c r="E205" s="1"/>
      <c r="F205" s="1"/>
      <c r="G205" s="52"/>
      <c r="H205" s="52"/>
      <c r="I205" s="52"/>
    </row>
    <row r="206" spans="1:9" ht="12.75">
      <c r="A206" s="1" t="s">
        <v>548</v>
      </c>
      <c r="B206" s="1"/>
      <c r="C206" s="1"/>
      <c r="D206" s="1"/>
      <c r="E206" s="1"/>
      <c r="F206" s="1"/>
      <c r="G206" s="52"/>
      <c r="H206" s="52"/>
      <c r="I206" s="52"/>
    </row>
    <row r="207" spans="1:9" ht="12.75">
      <c r="A207" s="1" t="s">
        <v>402</v>
      </c>
      <c r="B207" s="1"/>
      <c r="C207" s="1"/>
      <c r="D207" s="1"/>
      <c r="E207" s="1"/>
      <c r="F207" s="1"/>
      <c r="G207" s="52"/>
      <c r="H207" s="52"/>
      <c r="I207" s="52"/>
    </row>
    <row r="208" spans="1:9" ht="12.75">
      <c r="A208" s="1"/>
      <c r="B208" s="1"/>
      <c r="C208" s="24"/>
      <c r="D208" s="24"/>
      <c r="E208" s="24"/>
      <c r="F208" s="24"/>
      <c r="G208" s="24"/>
      <c r="H208" s="48"/>
      <c r="I208" s="1"/>
    </row>
    <row r="209" spans="1:7" ht="12.75">
      <c r="A209" s="2" t="s">
        <v>277</v>
      </c>
      <c r="F209" s="78" t="s">
        <v>298</v>
      </c>
      <c r="G209" s="2"/>
    </row>
    <row r="210" spans="1:9" ht="12.75">
      <c r="A210" s="5"/>
      <c r="B210" s="146" t="s">
        <v>311</v>
      </c>
      <c r="C210" s="148" t="s">
        <v>312</v>
      </c>
      <c r="D210" s="148"/>
      <c r="E210" s="75" t="s">
        <v>314</v>
      </c>
      <c r="F210" s="75" t="s">
        <v>259</v>
      </c>
      <c r="G210" s="126"/>
      <c r="H210" s="20"/>
      <c r="I210" s="12"/>
    </row>
    <row r="211" spans="1:9" ht="12.75">
      <c r="A211" s="11" t="s">
        <v>557</v>
      </c>
      <c r="B211" s="147"/>
      <c r="C211" s="147" t="s">
        <v>313</v>
      </c>
      <c r="D211" s="147"/>
      <c r="E211" s="38" t="s">
        <v>315</v>
      </c>
      <c r="F211" s="38"/>
      <c r="G211" s="41"/>
      <c r="H211" s="20"/>
      <c r="I211" s="12"/>
    </row>
    <row r="212" spans="1:9" ht="12.75">
      <c r="A212" s="6"/>
      <c r="B212" s="45"/>
      <c r="C212" s="45"/>
      <c r="D212" s="45"/>
      <c r="E212" s="45"/>
      <c r="F212" s="10"/>
      <c r="G212" s="41"/>
      <c r="H212" s="12"/>
      <c r="I212" s="12"/>
    </row>
    <row r="213" spans="1:9" ht="12.75">
      <c r="A213" s="8" t="s">
        <v>267</v>
      </c>
      <c r="B213" s="49">
        <f>SUM(B215:B220)</f>
        <v>15690</v>
      </c>
      <c r="C213" s="49">
        <f>SUM(C215:C220)</f>
        <v>875</v>
      </c>
      <c r="D213" s="49"/>
      <c r="E213" s="49">
        <f>SUM(E215:E220)</f>
        <v>114</v>
      </c>
      <c r="F213" s="9">
        <f>SUM(B213:E213)</f>
        <v>16679</v>
      </c>
      <c r="G213" s="42"/>
      <c r="H213" s="12"/>
      <c r="I213" s="12"/>
    </row>
    <row r="214" spans="1:9" ht="12.75">
      <c r="A214" s="6"/>
      <c r="B214" s="45"/>
      <c r="C214" s="45"/>
      <c r="D214" s="45"/>
      <c r="E214" s="45"/>
      <c r="F214" s="10"/>
      <c r="G214" s="42"/>
      <c r="H214" s="12"/>
      <c r="I214" s="12"/>
    </row>
    <row r="215" spans="1:9" ht="12.75">
      <c r="A215" s="6" t="s">
        <v>278</v>
      </c>
      <c r="B215" s="10">
        <f>+'staglo Niv1'!AR12</f>
        <v>3051</v>
      </c>
      <c r="C215" s="45">
        <f>+'staglo Niv2'!AM12</f>
        <v>243</v>
      </c>
      <c r="D215" s="45"/>
      <c r="E215" s="45">
        <f>+'staglo Niv3'!BB12</f>
        <v>31</v>
      </c>
      <c r="F215" s="9">
        <f aca="true" t="shared" si="19" ref="F215:F220">SUM(B215:E215)</f>
        <v>3325</v>
      </c>
      <c r="G215" s="42"/>
      <c r="H215" s="12"/>
      <c r="I215" s="12"/>
    </row>
    <row r="216" spans="1:9" ht="12.75">
      <c r="A216" s="6" t="s">
        <v>282</v>
      </c>
      <c r="B216" s="10">
        <f>+'staglo Niv1'!AR13</f>
        <v>1267</v>
      </c>
      <c r="C216" s="45">
        <f>+'staglo Niv2'!AM13</f>
        <v>68</v>
      </c>
      <c r="D216" s="45"/>
      <c r="E216" s="45">
        <f>+'staglo Niv3'!BB13</f>
        <v>8</v>
      </c>
      <c r="F216" s="9">
        <f t="shared" si="19"/>
        <v>1343</v>
      </c>
      <c r="G216" s="42"/>
      <c r="H216" s="12"/>
      <c r="I216" s="12"/>
    </row>
    <row r="217" spans="1:9" ht="12.75">
      <c r="A217" s="6" t="s">
        <v>279</v>
      </c>
      <c r="B217" s="10">
        <f>+'staglo Niv1'!AR14</f>
        <v>4201</v>
      </c>
      <c r="C217" s="45">
        <f>+'staglo Niv2'!AM14</f>
        <v>211</v>
      </c>
      <c r="D217" s="45"/>
      <c r="E217" s="45">
        <f>+'staglo Niv3'!BB14</f>
        <v>24</v>
      </c>
      <c r="F217" s="9">
        <f t="shared" si="19"/>
        <v>4436</v>
      </c>
      <c r="G217" s="42"/>
      <c r="H217" s="12"/>
      <c r="I217" s="12"/>
    </row>
    <row r="218" spans="1:9" ht="12.75">
      <c r="A218" s="6" t="s">
        <v>280</v>
      </c>
      <c r="B218" s="10">
        <f>+'staglo Niv1'!AR15</f>
        <v>2244</v>
      </c>
      <c r="C218" s="45">
        <f>+'staglo Niv2'!AM15</f>
        <v>111</v>
      </c>
      <c r="D218" s="45"/>
      <c r="E218" s="45">
        <f>+'staglo Niv3'!BB15</f>
        <v>15</v>
      </c>
      <c r="F218" s="9">
        <f t="shared" si="19"/>
        <v>2370</v>
      </c>
      <c r="G218" s="42"/>
      <c r="H218" s="12"/>
      <c r="I218" s="12"/>
    </row>
    <row r="219" spans="1:9" ht="12.75">
      <c r="A219" s="6" t="s">
        <v>297</v>
      </c>
      <c r="B219" s="10">
        <f>+'staglo Niv1'!AR16</f>
        <v>3095</v>
      </c>
      <c r="C219" s="45">
        <f>+'staglo Niv2'!AM16</f>
        <v>140</v>
      </c>
      <c r="D219" s="45"/>
      <c r="E219" s="45">
        <f>+'staglo Niv3'!BB16</f>
        <v>16</v>
      </c>
      <c r="F219" s="9">
        <f t="shared" si="19"/>
        <v>3251</v>
      </c>
      <c r="G219" s="42"/>
      <c r="H219" s="12"/>
      <c r="I219" s="12"/>
    </row>
    <row r="220" spans="1:9" ht="12.75">
      <c r="A220" s="11" t="s">
        <v>281</v>
      </c>
      <c r="B220" s="40">
        <f>+'staglo Niv1'!AR17</f>
        <v>1832</v>
      </c>
      <c r="C220" s="50">
        <f>+'staglo Niv2'!AM17</f>
        <v>102</v>
      </c>
      <c r="D220" s="50"/>
      <c r="E220" s="50">
        <f>+'staglo Niv3'!BB17</f>
        <v>20</v>
      </c>
      <c r="F220" s="39">
        <f t="shared" si="19"/>
        <v>1954</v>
      </c>
      <c r="G220" s="42"/>
      <c r="H220" s="12"/>
      <c r="I220" s="12"/>
    </row>
    <row r="221" spans="8:10" ht="12.75">
      <c r="H221" s="1"/>
      <c r="J221" s="12"/>
    </row>
    <row r="223" spans="1:9" ht="12.75">
      <c r="A223" s="1" t="s">
        <v>142</v>
      </c>
      <c r="B223" s="1"/>
      <c r="C223" s="1"/>
      <c r="D223" s="1"/>
      <c r="E223" s="1"/>
      <c r="F223" s="1"/>
      <c r="G223" s="52"/>
      <c r="H223" s="52"/>
      <c r="I223" s="52"/>
    </row>
    <row r="224" spans="1:9" ht="12.75">
      <c r="A224" s="1" t="s">
        <v>548</v>
      </c>
      <c r="B224" s="1"/>
      <c r="C224" s="1"/>
      <c r="D224" s="1"/>
      <c r="E224" s="1"/>
      <c r="F224" s="1"/>
      <c r="G224" s="52"/>
      <c r="H224" s="52"/>
      <c r="I224" s="52"/>
    </row>
    <row r="225" spans="1:9" ht="12.75">
      <c r="A225" s="1" t="s">
        <v>402</v>
      </c>
      <c r="B225" s="1"/>
      <c r="C225" s="1"/>
      <c r="D225" s="1"/>
      <c r="E225" s="1"/>
      <c r="F225" s="1"/>
      <c r="G225" s="52"/>
      <c r="H225" s="52"/>
      <c r="I225" s="52"/>
    </row>
    <row r="226" spans="1:9" ht="12.75">
      <c r="A226" s="1"/>
      <c r="B226" s="1"/>
      <c r="C226" s="24"/>
      <c r="D226" s="24"/>
      <c r="E226" s="24"/>
      <c r="F226" s="24"/>
      <c r="G226" s="24"/>
      <c r="H226" s="48"/>
      <c r="I226" s="1"/>
    </row>
    <row r="227" spans="1:6" ht="12.75">
      <c r="A227" s="2" t="s">
        <v>277</v>
      </c>
      <c r="F227" s="78" t="s">
        <v>258</v>
      </c>
    </row>
    <row r="228" spans="1:7" ht="12.75">
      <c r="A228" s="5"/>
      <c r="B228" s="146" t="s">
        <v>311</v>
      </c>
      <c r="C228" s="148" t="s">
        <v>312</v>
      </c>
      <c r="D228" s="148"/>
      <c r="E228" s="75" t="s">
        <v>314</v>
      </c>
      <c r="F228" s="75" t="s">
        <v>259</v>
      </c>
      <c r="G228" s="2"/>
    </row>
    <row r="229" spans="1:7" ht="12.75">
      <c r="A229" s="11" t="s">
        <v>557</v>
      </c>
      <c r="B229" s="147"/>
      <c r="C229" s="147" t="s">
        <v>313</v>
      </c>
      <c r="D229" s="147"/>
      <c r="E229" s="38" t="s">
        <v>315</v>
      </c>
      <c r="F229" s="38"/>
      <c r="G229" s="2"/>
    </row>
    <row r="230" spans="1:7" ht="12.75">
      <c r="A230" s="6"/>
      <c r="B230" s="45"/>
      <c r="C230" s="45"/>
      <c r="D230" s="45"/>
      <c r="E230" s="45"/>
      <c r="F230" s="10"/>
      <c r="G230" s="2"/>
    </row>
    <row r="231" spans="1:7" ht="12.75">
      <c r="A231" s="8" t="s">
        <v>267</v>
      </c>
      <c r="B231" s="49">
        <f>SUM(B233:B238)</f>
        <v>4946</v>
      </c>
      <c r="C231" s="49">
        <f>SUM(C233:C238)</f>
        <v>980</v>
      </c>
      <c r="D231" s="49"/>
      <c r="E231" s="49">
        <f>SUM(E233:E238)</f>
        <v>301</v>
      </c>
      <c r="F231" s="9">
        <f>SUM(B231:E231)</f>
        <v>6227</v>
      </c>
      <c r="G231" s="2"/>
    </row>
    <row r="232" spans="1:7" ht="12.75">
      <c r="A232" s="6"/>
      <c r="B232" s="45"/>
      <c r="C232" s="45"/>
      <c r="D232" s="45"/>
      <c r="E232" s="45"/>
      <c r="F232" s="10"/>
      <c r="G232" s="2"/>
    </row>
    <row r="233" spans="1:7" ht="12.75">
      <c r="A233" s="6" t="s">
        <v>278</v>
      </c>
      <c r="B233" s="10">
        <f>+'staglo Niv1'!AR31</f>
        <v>2880</v>
      </c>
      <c r="C233" s="45">
        <f>+'staglo Niv2'!AM31</f>
        <v>598</v>
      </c>
      <c r="D233" s="45"/>
      <c r="E233" s="45">
        <f>'staglo Niv3'!BB31</f>
        <v>200</v>
      </c>
      <c r="F233" s="9">
        <f aca="true" t="shared" si="20" ref="F233:F238">SUM(B233:E233)</f>
        <v>3678</v>
      </c>
      <c r="G233" s="2"/>
    </row>
    <row r="234" spans="1:7" ht="12.75">
      <c r="A234" s="6" t="s">
        <v>282</v>
      </c>
      <c r="B234" s="10">
        <f>+'staglo Niv1'!AR32</f>
        <v>320</v>
      </c>
      <c r="C234" s="45">
        <f>+'staglo Niv2'!AM32</f>
        <v>88</v>
      </c>
      <c r="D234" s="45"/>
      <c r="E234" s="45">
        <f>'staglo Niv3'!BB32</f>
        <v>23</v>
      </c>
      <c r="F234" s="9">
        <f t="shared" si="20"/>
        <v>431</v>
      </c>
      <c r="G234" s="2"/>
    </row>
    <row r="235" spans="1:7" ht="12.75">
      <c r="A235" s="6" t="s">
        <v>279</v>
      </c>
      <c r="B235" s="10">
        <f>+'staglo Niv1'!AR33</f>
        <v>820</v>
      </c>
      <c r="C235" s="45">
        <f>+'staglo Niv2'!AM33</f>
        <v>91</v>
      </c>
      <c r="D235" s="45"/>
      <c r="E235" s="45">
        <f>'staglo Niv3'!BB33</f>
        <v>25</v>
      </c>
      <c r="F235" s="9">
        <f t="shared" si="20"/>
        <v>936</v>
      </c>
      <c r="G235" s="2"/>
    </row>
    <row r="236" spans="1:7" ht="12.75">
      <c r="A236" s="6" t="s">
        <v>280</v>
      </c>
      <c r="B236" s="10">
        <f>+'staglo Niv1'!AR34</f>
        <v>214</v>
      </c>
      <c r="C236" s="45">
        <f>+'staglo Niv2'!AM34</f>
        <v>71</v>
      </c>
      <c r="D236" s="45"/>
      <c r="E236" s="45">
        <f>'staglo Niv3'!BB34</f>
        <v>18</v>
      </c>
      <c r="F236" s="9">
        <f t="shared" si="20"/>
        <v>303</v>
      </c>
      <c r="G236" s="2"/>
    </row>
    <row r="237" spans="1:7" ht="12.75">
      <c r="A237" s="6" t="s">
        <v>297</v>
      </c>
      <c r="B237" s="10">
        <f>+'staglo Niv1'!AR35</f>
        <v>253</v>
      </c>
      <c r="C237" s="45">
        <f>+'staglo Niv2'!AM35</f>
        <v>79</v>
      </c>
      <c r="D237" s="45"/>
      <c r="E237" s="45">
        <f>'staglo Niv3'!BB35</f>
        <v>22</v>
      </c>
      <c r="F237" s="9">
        <f t="shared" si="20"/>
        <v>354</v>
      </c>
      <c r="G237" s="2"/>
    </row>
    <row r="238" spans="1:7" ht="12.75">
      <c r="A238" s="11" t="s">
        <v>281</v>
      </c>
      <c r="B238" s="40">
        <f>+'staglo Niv1'!AR36</f>
        <v>459</v>
      </c>
      <c r="C238" s="50">
        <f>+'staglo Niv2'!AM36</f>
        <v>53</v>
      </c>
      <c r="D238" s="50"/>
      <c r="E238" s="50">
        <f>'staglo Niv3'!BB36</f>
        <v>13</v>
      </c>
      <c r="F238" s="39">
        <f t="shared" si="20"/>
        <v>525</v>
      </c>
      <c r="G238" s="2"/>
    </row>
    <row r="240" spans="1:8" ht="12.75">
      <c r="A240" s="1" t="s">
        <v>541</v>
      </c>
      <c r="B240" s="1"/>
      <c r="C240" s="24"/>
      <c r="D240" s="24"/>
      <c r="E240" s="24"/>
      <c r="F240" s="24"/>
      <c r="G240" s="24"/>
      <c r="H240" s="42"/>
    </row>
    <row r="241" spans="1:8" ht="12.75">
      <c r="A241" s="1" t="s">
        <v>548</v>
      </c>
      <c r="B241" s="1"/>
      <c r="C241" s="24"/>
      <c r="D241" s="24"/>
      <c r="E241" s="24"/>
      <c r="F241" s="24"/>
      <c r="G241" s="24"/>
      <c r="H241" s="41"/>
    </row>
    <row r="242" spans="1:8" ht="12.75">
      <c r="A242" s="1" t="s">
        <v>404</v>
      </c>
      <c r="B242" s="1"/>
      <c r="C242" s="24"/>
      <c r="D242" s="24"/>
      <c r="E242" s="24"/>
      <c r="F242" s="24"/>
      <c r="G242" s="24"/>
      <c r="H242" s="41"/>
    </row>
    <row r="243" spans="1:8" ht="12.75">
      <c r="A243" s="2" t="s">
        <v>277</v>
      </c>
      <c r="E243" s="65"/>
      <c r="F243" s="78" t="s">
        <v>298</v>
      </c>
      <c r="H243" s="41"/>
    </row>
    <row r="244" spans="1:7" ht="12.75">
      <c r="A244" s="12"/>
      <c r="B244" s="4"/>
      <c r="C244" s="4"/>
      <c r="D244" s="4"/>
      <c r="E244" s="4"/>
      <c r="F244" s="2"/>
      <c r="G244" s="2"/>
    </row>
    <row r="245" spans="1:7" ht="12.75">
      <c r="A245" s="5" t="s">
        <v>557</v>
      </c>
      <c r="B245" s="193" t="s">
        <v>311</v>
      </c>
      <c r="C245" s="148" t="s">
        <v>312</v>
      </c>
      <c r="D245" s="148"/>
      <c r="E245" s="75" t="s">
        <v>314</v>
      </c>
      <c r="F245" s="5" t="s">
        <v>259</v>
      </c>
      <c r="G245" s="2"/>
    </row>
    <row r="246" spans="1:7" ht="12.75">
      <c r="A246" s="11"/>
      <c r="B246" s="194"/>
      <c r="C246" s="147" t="s">
        <v>313</v>
      </c>
      <c r="D246" s="147"/>
      <c r="E246" s="38" t="s">
        <v>315</v>
      </c>
      <c r="F246" s="11"/>
      <c r="G246" s="2"/>
    </row>
    <row r="247" spans="1:7" ht="12.75">
      <c r="A247" s="6"/>
      <c r="B247" s="45"/>
      <c r="C247" s="45"/>
      <c r="D247" s="45"/>
      <c r="E247" s="45"/>
      <c r="F247" s="5"/>
      <c r="G247" s="2"/>
    </row>
    <row r="248" spans="1:7" ht="12.75">
      <c r="A248" s="8" t="s">
        <v>267</v>
      </c>
      <c r="B248" s="49">
        <f>SUM(B250:B255)</f>
        <v>44957</v>
      </c>
      <c r="C248" s="49">
        <f>SUM(C250:C255)</f>
        <v>5510</v>
      </c>
      <c r="D248" s="49"/>
      <c r="E248" s="49">
        <f>SUM(E250:E255)</f>
        <v>1222</v>
      </c>
      <c r="F248" s="49">
        <f>SUM(F250:F255)</f>
        <v>51689</v>
      </c>
      <c r="G248" s="2"/>
    </row>
    <row r="249" spans="1:7" ht="12.75">
      <c r="A249" s="6"/>
      <c r="B249" s="45"/>
      <c r="C249" s="45"/>
      <c r="D249" s="45"/>
      <c r="E249" s="45"/>
      <c r="F249" s="6"/>
      <c r="G249" s="2"/>
    </row>
    <row r="250" spans="1:7" ht="12.75">
      <c r="A250" s="6" t="s">
        <v>278</v>
      </c>
      <c r="B250" s="45">
        <f>+'staglo Niv1'!AJ12</f>
        <v>10697</v>
      </c>
      <c r="C250" s="45">
        <f>+'staglo Niv2'!AE12</f>
        <v>1746</v>
      </c>
      <c r="D250" s="45"/>
      <c r="E250" s="10">
        <f>+'staglo Niv3'!AT12</f>
        <v>421</v>
      </c>
      <c r="F250" s="86">
        <f aca="true" t="shared" si="21" ref="F250:F255">+B250+C250+E250</f>
        <v>12864</v>
      </c>
      <c r="G250" s="2"/>
    </row>
    <row r="251" spans="1:7" ht="12.75">
      <c r="A251" s="6" t="s">
        <v>282</v>
      </c>
      <c r="B251" s="45">
        <f>+'staglo Niv1'!AJ13</f>
        <v>3488</v>
      </c>
      <c r="C251" s="45">
        <f>+'staglo Niv2'!AE13</f>
        <v>448</v>
      </c>
      <c r="D251" s="45"/>
      <c r="E251" s="10">
        <f>+'staglo Niv3'!AT13</f>
        <v>111</v>
      </c>
      <c r="F251" s="86">
        <f t="shared" si="21"/>
        <v>4047</v>
      </c>
      <c r="G251" s="2"/>
    </row>
    <row r="252" spans="1:7" ht="12.75">
      <c r="A252" s="6" t="s">
        <v>279</v>
      </c>
      <c r="B252" s="45">
        <f>+'staglo Niv1'!AJ14</f>
        <v>12072</v>
      </c>
      <c r="C252" s="45">
        <f>+'staglo Niv2'!AE14</f>
        <v>1253</v>
      </c>
      <c r="D252" s="45"/>
      <c r="E252" s="10">
        <f>+'staglo Niv3'!AT14</f>
        <v>239</v>
      </c>
      <c r="F252" s="86">
        <f t="shared" si="21"/>
        <v>13564</v>
      </c>
      <c r="G252" s="2"/>
    </row>
    <row r="253" spans="1:7" ht="12.75">
      <c r="A253" s="6" t="s">
        <v>280</v>
      </c>
      <c r="B253" s="45">
        <f>+'staglo Niv1'!AJ15</f>
        <v>5528</v>
      </c>
      <c r="C253" s="45">
        <f>+'staglo Niv2'!AE15</f>
        <v>621</v>
      </c>
      <c r="D253" s="45"/>
      <c r="E253" s="10">
        <f>+'staglo Niv3'!AT15</f>
        <v>130</v>
      </c>
      <c r="F253" s="86">
        <f t="shared" si="21"/>
        <v>6279</v>
      </c>
      <c r="G253" s="2"/>
    </row>
    <row r="254" spans="1:7" ht="12.75">
      <c r="A254" s="6" t="s">
        <v>297</v>
      </c>
      <c r="B254" s="45">
        <f>+'staglo Niv1'!AJ16</f>
        <v>8906</v>
      </c>
      <c r="C254" s="45">
        <f>+'staglo Niv2'!AE16</f>
        <v>940</v>
      </c>
      <c r="D254" s="45"/>
      <c r="E254" s="10">
        <f>+'staglo Niv3'!AT16</f>
        <v>179</v>
      </c>
      <c r="F254" s="86">
        <f t="shared" si="21"/>
        <v>10025</v>
      </c>
      <c r="G254" s="2"/>
    </row>
    <row r="255" spans="1:7" ht="12.75">
      <c r="A255" s="11" t="s">
        <v>281</v>
      </c>
      <c r="B255" s="40">
        <f>+'staglo Niv1'!AJ17</f>
        <v>4266</v>
      </c>
      <c r="C255" s="40">
        <f>+'staglo Niv2'!AE17</f>
        <v>502</v>
      </c>
      <c r="D255" s="40"/>
      <c r="E255" s="40">
        <f>+'staglo Niv3'!AT17</f>
        <v>142</v>
      </c>
      <c r="F255" s="187">
        <f t="shared" si="21"/>
        <v>4910</v>
      </c>
      <c r="G255" s="2"/>
    </row>
    <row r="256" spans="6:7" ht="12.75">
      <c r="F256" s="2"/>
      <c r="G256" s="2"/>
    </row>
    <row r="258" ht="12.75">
      <c r="H258" s="12"/>
    </row>
    <row r="259" spans="1:8" ht="12.75">
      <c r="A259" s="1" t="s">
        <v>542</v>
      </c>
      <c r="B259" s="1"/>
      <c r="C259" s="24"/>
      <c r="D259" s="24"/>
      <c r="E259" s="24"/>
      <c r="F259" s="24"/>
      <c r="G259" s="24"/>
      <c r="H259" s="42"/>
    </row>
    <row r="260" spans="1:8" ht="12.75">
      <c r="A260" s="1" t="s">
        <v>550</v>
      </c>
      <c r="B260" s="1"/>
      <c r="C260" s="24"/>
      <c r="D260" s="24"/>
      <c r="E260" s="24"/>
      <c r="F260" s="24"/>
      <c r="G260" s="24"/>
      <c r="H260" s="41"/>
    </row>
    <row r="261" spans="1:8" ht="12.75">
      <c r="A261" s="1" t="s">
        <v>404</v>
      </c>
      <c r="B261" s="1"/>
      <c r="C261" s="24"/>
      <c r="D261" s="24"/>
      <c r="E261" s="24"/>
      <c r="F261" s="24"/>
      <c r="G261" s="24"/>
      <c r="H261" s="41"/>
    </row>
    <row r="262" spans="1:7" ht="12.75">
      <c r="A262" s="2" t="s">
        <v>277</v>
      </c>
      <c r="E262" s="65"/>
      <c r="F262" s="78" t="s">
        <v>258</v>
      </c>
      <c r="G262" s="2"/>
    </row>
    <row r="263" spans="1:7" ht="12.75">
      <c r="A263" s="5" t="s">
        <v>557</v>
      </c>
      <c r="B263" s="193" t="s">
        <v>311</v>
      </c>
      <c r="C263" s="148" t="s">
        <v>312</v>
      </c>
      <c r="D263" s="148"/>
      <c r="E263" s="75" t="s">
        <v>314</v>
      </c>
      <c r="F263" s="214" t="s">
        <v>259</v>
      </c>
      <c r="G263" s="2"/>
    </row>
    <row r="264" spans="1:7" ht="12.75">
      <c r="A264" s="11"/>
      <c r="B264" s="194"/>
      <c r="C264" s="147" t="s">
        <v>313</v>
      </c>
      <c r="D264" s="147"/>
      <c r="E264" s="38" t="s">
        <v>315</v>
      </c>
      <c r="F264" s="38"/>
      <c r="G264" s="2"/>
    </row>
    <row r="265" spans="1:7" ht="12.75">
      <c r="A265" s="8" t="s">
        <v>267</v>
      </c>
      <c r="B265" s="49">
        <f>SUM(B267:B272)</f>
        <v>18962</v>
      </c>
      <c r="C265" s="49">
        <f>SUM(C267:C272)</f>
        <v>5156</v>
      </c>
      <c r="D265" s="49"/>
      <c r="E265" s="49">
        <f>SUM(E267:E272)</f>
        <v>1492</v>
      </c>
      <c r="F265" s="49">
        <f>SUM(F267:F272)</f>
        <v>25610</v>
      </c>
      <c r="G265" s="2"/>
    </row>
    <row r="266" spans="1:7" ht="12.75">
      <c r="A266" s="6"/>
      <c r="B266" s="45"/>
      <c r="C266" s="45"/>
      <c r="D266" s="45"/>
      <c r="E266" s="45"/>
      <c r="F266" s="6"/>
      <c r="G266" s="2"/>
    </row>
    <row r="267" spans="1:7" ht="12.75">
      <c r="A267" s="6" t="s">
        <v>278</v>
      </c>
      <c r="B267" s="10">
        <f>+'staglo Niv1'!AJ31</f>
        <v>10828</v>
      </c>
      <c r="C267" s="10">
        <f>+'staglo Niv2'!AE31</f>
        <v>3031</v>
      </c>
      <c r="D267" s="10"/>
      <c r="E267" s="10">
        <f>+'staglo Niv3'!AT31</f>
        <v>974</v>
      </c>
      <c r="F267" s="86">
        <f aca="true" t="shared" si="22" ref="F267:F272">+B267+C267+E267</f>
        <v>14833</v>
      </c>
      <c r="G267" s="2"/>
    </row>
    <row r="268" spans="1:7" ht="12.75">
      <c r="A268" s="6" t="s">
        <v>282</v>
      </c>
      <c r="B268" s="10">
        <f>+'staglo Niv1'!AJ32</f>
        <v>1612</v>
      </c>
      <c r="C268" s="10">
        <f>+'staglo Niv2'!AE32</f>
        <v>436</v>
      </c>
      <c r="D268" s="10"/>
      <c r="E268" s="10">
        <f>+'staglo Niv3'!AT32</f>
        <v>79</v>
      </c>
      <c r="F268" s="86">
        <f t="shared" si="22"/>
        <v>2127</v>
      </c>
      <c r="G268" s="2"/>
    </row>
    <row r="269" spans="1:7" ht="12.75">
      <c r="A269" s="6" t="s">
        <v>279</v>
      </c>
      <c r="B269" s="10">
        <f>+'staglo Niv1'!AJ33</f>
        <v>2542</v>
      </c>
      <c r="C269" s="10">
        <f>+'staglo Niv2'!AE33</f>
        <v>519</v>
      </c>
      <c r="D269" s="10"/>
      <c r="E269" s="10">
        <f>+'staglo Niv3'!AT33</f>
        <v>153</v>
      </c>
      <c r="F269" s="86">
        <f t="shared" si="22"/>
        <v>3214</v>
      </c>
      <c r="G269" s="12"/>
    </row>
    <row r="270" spans="1:7" ht="12.75">
      <c r="A270" s="6" t="s">
        <v>280</v>
      </c>
      <c r="B270" s="10">
        <f>+'staglo Niv1'!AJ34</f>
        <v>1156</v>
      </c>
      <c r="C270" s="10">
        <f>+'staglo Niv2'!AE34</f>
        <v>400</v>
      </c>
      <c r="D270" s="10"/>
      <c r="E270" s="10">
        <f>+'staglo Niv3'!AT34</f>
        <v>78</v>
      </c>
      <c r="F270" s="86">
        <f t="shared" si="22"/>
        <v>1634</v>
      </c>
      <c r="G270" s="2"/>
    </row>
    <row r="271" spans="1:7" ht="12.75">
      <c r="A271" s="6" t="s">
        <v>297</v>
      </c>
      <c r="B271" s="10">
        <f>+'staglo Niv1'!AJ35</f>
        <v>1371</v>
      </c>
      <c r="C271" s="10">
        <f>+'staglo Niv2'!AE35</f>
        <v>468</v>
      </c>
      <c r="D271" s="10"/>
      <c r="E271" s="10">
        <f>+'staglo Niv3'!AT35</f>
        <v>145</v>
      </c>
      <c r="F271" s="86">
        <f t="shared" si="22"/>
        <v>1984</v>
      </c>
      <c r="G271" s="2"/>
    </row>
    <row r="272" spans="1:7" ht="12.75">
      <c r="A272" s="11" t="s">
        <v>281</v>
      </c>
      <c r="B272" s="40">
        <f>+'staglo Niv1'!AJ36</f>
        <v>1453</v>
      </c>
      <c r="C272" s="40">
        <f>+'staglo Niv2'!AE36</f>
        <v>302</v>
      </c>
      <c r="D272" s="40"/>
      <c r="E272" s="40">
        <f>+'staglo Niv3'!AT36</f>
        <v>63</v>
      </c>
      <c r="F272" s="187">
        <f t="shared" si="22"/>
        <v>1818</v>
      </c>
      <c r="G272" s="2"/>
    </row>
    <row r="273" ht="12.75">
      <c r="G273" s="2"/>
    </row>
    <row r="274" spans="1:7" ht="12.75">
      <c r="A274" s="1" t="s">
        <v>551</v>
      </c>
      <c r="B274" s="1"/>
      <c r="C274" s="24"/>
      <c r="D274" s="24"/>
      <c r="E274" s="24"/>
      <c r="F274" s="24"/>
      <c r="G274" s="24"/>
    </row>
    <row r="275" spans="1:7" ht="12.75">
      <c r="A275" s="1" t="s">
        <v>402</v>
      </c>
      <c r="B275" s="1"/>
      <c r="C275" s="24"/>
      <c r="D275" s="24"/>
      <c r="E275" s="24"/>
      <c r="F275" s="24"/>
      <c r="G275" s="24"/>
    </row>
    <row r="276" spans="3:7" ht="12.75">
      <c r="C276" s="24"/>
      <c r="D276" s="24"/>
      <c r="E276" s="24"/>
      <c r="F276" s="24"/>
      <c r="G276" s="24"/>
    </row>
    <row r="277" spans="1:6" ht="12.75">
      <c r="A277" s="2" t="s">
        <v>277</v>
      </c>
      <c r="E277" s="65"/>
      <c r="F277" s="79" t="s">
        <v>298</v>
      </c>
    </row>
    <row r="278" spans="1:7" ht="12.75">
      <c r="A278" s="5"/>
      <c r="B278" s="146" t="s">
        <v>311</v>
      </c>
      <c r="C278" s="148" t="s">
        <v>312</v>
      </c>
      <c r="D278" s="148"/>
      <c r="E278" s="75" t="s">
        <v>314</v>
      </c>
      <c r="F278" s="75" t="s">
        <v>259</v>
      </c>
      <c r="G278" s="2"/>
    </row>
    <row r="279" spans="1:8" ht="12.75">
      <c r="A279" s="11" t="s">
        <v>557</v>
      </c>
      <c r="B279" s="147"/>
      <c r="C279" s="147" t="s">
        <v>313</v>
      </c>
      <c r="D279" s="147"/>
      <c r="E279" s="38" t="s">
        <v>315</v>
      </c>
      <c r="F279" s="38"/>
      <c r="G279" s="2"/>
      <c r="H279" s="4"/>
    </row>
    <row r="280" spans="1:8" ht="12.75">
      <c r="A280" s="6"/>
      <c r="B280" s="45"/>
      <c r="C280" s="45"/>
      <c r="D280" s="45"/>
      <c r="E280" s="45"/>
      <c r="F280" s="45"/>
      <c r="G280" s="2"/>
      <c r="H280" s="4"/>
    </row>
    <row r="281" spans="1:8" ht="12.75">
      <c r="A281" s="8" t="s">
        <v>267</v>
      </c>
      <c r="B281" s="49">
        <f>SUM(B283:B288)</f>
        <v>74583</v>
      </c>
      <c r="C281" s="49">
        <f>SUM(C283:C288)</f>
        <v>6014</v>
      </c>
      <c r="D281" s="49"/>
      <c r="E281" s="49">
        <f>SUM(E283:E288)</f>
        <v>1308</v>
      </c>
      <c r="F281" s="49">
        <f>SUM(B281:E281)</f>
        <v>81905</v>
      </c>
      <c r="G281" s="2"/>
      <c r="H281" s="12"/>
    </row>
    <row r="282" spans="1:8" ht="12.75">
      <c r="A282" s="6"/>
      <c r="B282" s="45"/>
      <c r="C282" s="45"/>
      <c r="D282" s="45"/>
      <c r="E282" s="45"/>
      <c r="F282" s="49"/>
      <c r="G282" s="2"/>
      <c r="H282" s="42"/>
    </row>
    <row r="283" spans="1:8" ht="12.75">
      <c r="A283" s="6" t="s">
        <v>278</v>
      </c>
      <c r="B283" s="10">
        <f>+'staglo Niv1'!AG12</f>
        <v>17085</v>
      </c>
      <c r="C283" s="45">
        <f>+'staglo Niv2'!AB12</f>
        <v>1910</v>
      </c>
      <c r="D283" s="45"/>
      <c r="E283" s="45">
        <f>+'staglo Niv3'!AQ12</f>
        <v>487</v>
      </c>
      <c r="F283" s="49">
        <f aca="true" t="shared" si="23" ref="F283:F288">SUM(B283:E283)</f>
        <v>19482</v>
      </c>
      <c r="G283" s="2"/>
      <c r="H283" s="41"/>
    </row>
    <row r="284" spans="1:8" ht="12.75">
      <c r="A284" s="6" t="s">
        <v>282</v>
      </c>
      <c r="B284" s="10">
        <f>+'staglo Niv1'!AG13</f>
        <v>6131</v>
      </c>
      <c r="C284" s="45">
        <f>+'staglo Niv2'!AB13</f>
        <v>452</v>
      </c>
      <c r="D284" s="45"/>
      <c r="E284" s="45">
        <f>+'staglo Niv3'!AQ13</f>
        <v>113</v>
      </c>
      <c r="F284" s="49">
        <f t="shared" si="23"/>
        <v>6696</v>
      </c>
      <c r="G284" s="2"/>
      <c r="H284" s="41"/>
    </row>
    <row r="285" spans="1:8" ht="12.75">
      <c r="A285" s="6" t="s">
        <v>279</v>
      </c>
      <c r="B285" s="10">
        <f>+'staglo Niv1'!AG14</f>
        <v>18730</v>
      </c>
      <c r="C285" s="45">
        <f>+'staglo Niv2'!AB14</f>
        <v>1339</v>
      </c>
      <c r="D285" s="45"/>
      <c r="E285" s="45">
        <f>+'staglo Niv3'!AQ14</f>
        <v>246</v>
      </c>
      <c r="F285" s="49">
        <f t="shared" si="23"/>
        <v>20315</v>
      </c>
      <c r="G285" s="2"/>
      <c r="H285" s="41"/>
    </row>
    <row r="286" spans="1:8" ht="12.75">
      <c r="A286" s="6" t="s">
        <v>280</v>
      </c>
      <c r="B286" s="10">
        <f>+'staglo Niv1'!AG15</f>
        <v>10357</v>
      </c>
      <c r="C286" s="45">
        <f>+'staglo Niv2'!AB15</f>
        <v>710</v>
      </c>
      <c r="D286" s="45"/>
      <c r="E286" s="45">
        <f>+'staglo Niv3'!AQ15</f>
        <v>140</v>
      </c>
      <c r="F286" s="49">
        <f t="shared" si="23"/>
        <v>11207</v>
      </c>
      <c r="G286" s="2"/>
      <c r="H286" s="41"/>
    </row>
    <row r="287" spans="1:8" ht="12.75">
      <c r="A287" s="6" t="s">
        <v>297</v>
      </c>
      <c r="B287" s="10">
        <f>+'staglo Niv1'!AG16</f>
        <v>14231</v>
      </c>
      <c r="C287" s="45">
        <f>+'staglo Niv2'!AB16</f>
        <v>1002</v>
      </c>
      <c r="D287" s="45"/>
      <c r="E287" s="45">
        <f>+'staglo Niv3'!AQ16</f>
        <v>181</v>
      </c>
      <c r="F287" s="49">
        <f t="shared" si="23"/>
        <v>15414</v>
      </c>
      <c r="G287" s="2"/>
      <c r="H287" s="41"/>
    </row>
    <row r="288" spans="1:8" ht="12.75">
      <c r="A288" s="6" t="s">
        <v>281</v>
      </c>
      <c r="B288" s="10">
        <f>+'staglo Niv1'!AG17</f>
        <v>8049</v>
      </c>
      <c r="C288" s="45">
        <f>+'staglo Niv2'!AB17</f>
        <v>601</v>
      </c>
      <c r="D288" s="45"/>
      <c r="E288" s="45">
        <f>+'staglo Niv3'!AQ17</f>
        <v>141</v>
      </c>
      <c r="F288" s="49">
        <f t="shared" si="23"/>
        <v>8791</v>
      </c>
      <c r="G288" s="2"/>
      <c r="H288" s="41"/>
    </row>
    <row r="289" spans="1:8" ht="12.75">
      <c r="A289" s="11"/>
      <c r="B289" s="40"/>
      <c r="C289" s="40"/>
      <c r="D289" s="40"/>
      <c r="E289" s="40"/>
      <c r="F289" s="40"/>
      <c r="G289" s="12"/>
      <c r="H289" s="41"/>
    </row>
    <row r="291" spans="1:7" ht="12.75">
      <c r="A291" s="1" t="s">
        <v>552</v>
      </c>
      <c r="B291" s="1"/>
      <c r="C291" s="24"/>
      <c r="D291" s="24"/>
      <c r="E291" s="24"/>
      <c r="F291" s="24"/>
      <c r="G291" s="24"/>
    </row>
    <row r="292" spans="1:7" ht="12.75">
      <c r="A292" s="1" t="s">
        <v>404</v>
      </c>
      <c r="B292" s="1"/>
      <c r="C292" s="24"/>
      <c r="D292" s="24"/>
      <c r="E292" s="24"/>
      <c r="F292" s="24"/>
      <c r="G292" s="24"/>
    </row>
    <row r="293" spans="3:7" ht="12.75">
      <c r="C293" s="24"/>
      <c r="D293" s="24"/>
      <c r="E293" s="24"/>
      <c r="F293" s="24"/>
      <c r="G293" s="24"/>
    </row>
    <row r="294" spans="1:6" ht="12.75">
      <c r="A294" s="2" t="s">
        <v>277</v>
      </c>
      <c r="E294" s="65"/>
      <c r="F294" s="78" t="s">
        <v>305</v>
      </c>
    </row>
    <row r="295" spans="1:7" ht="12.75">
      <c r="A295" s="5"/>
      <c r="B295" s="146" t="s">
        <v>311</v>
      </c>
      <c r="C295" s="148" t="s">
        <v>312</v>
      </c>
      <c r="D295" s="148"/>
      <c r="E295" s="75" t="s">
        <v>314</v>
      </c>
      <c r="F295" s="75" t="s">
        <v>259</v>
      </c>
      <c r="G295" s="2"/>
    </row>
    <row r="296" spans="1:8" ht="12.75">
      <c r="A296" s="11" t="s">
        <v>557</v>
      </c>
      <c r="B296" s="147"/>
      <c r="C296" s="147" t="s">
        <v>313</v>
      </c>
      <c r="D296" s="147"/>
      <c r="E296" s="38" t="s">
        <v>315</v>
      </c>
      <c r="F296" s="38"/>
      <c r="G296" s="2"/>
      <c r="H296" s="4"/>
    </row>
    <row r="297" spans="1:8" ht="12.75">
      <c r="A297" s="6"/>
      <c r="B297" s="45"/>
      <c r="C297" s="45"/>
      <c r="D297" s="45"/>
      <c r="E297" s="45"/>
      <c r="F297" s="45"/>
      <c r="G297" s="2"/>
      <c r="H297" s="4"/>
    </row>
    <row r="298" spans="1:8" ht="12.75">
      <c r="A298" s="8" t="s">
        <v>267</v>
      </c>
      <c r="B298" s="49">
        <f>SUM(B300:B305)</f>
        <v>24796</v>
      </c>
      <c r="C298" s="49">
        <f>SUM(C300:C305)</f>
        <v>5104</v>
      </c>
      <c r="D298" s="49"/>
      <c r="E298" s="49">
        <f>SUM(E300:E305)</f>
        <v>1436</v>
      </c>
      <c r="F298" s="49">
        <f>SUM(B298:E298)</f>
        <v>31336</v>
      </c>
      <c r="G298" s="2"/>
      <c r="H298" s="12"/>
    </row>
    <row r="299" spans="1:8" ht="12.75">
      <c r="A299" s="6"/>
      <c r="B299" s="45"/>
      <c r="C299" s="45"/>
      <c r="D299" s="45"/>
      <c r="E299" s="45"/>
      <c r="F299" s="49"/>
      <c r="G299" s="2"/>
      <c r="H299" s="42"/>
    </row>
    <row r="300" spans="1:8" ht="12.75">
      <c r="A300" s="6" t="s">
        <v>278</v>
      </c>
      <c r="B300" s="10">
        <f>+'staglo Niv1'!AG31</f>
        <v>14809</v>
      </c>
      <c r="C300" s="45">
        <f>+'staglo Niv2'!AB31</f>
        <v>3009</v>
      </c>
      <c r="D300" s="45"/>
      <c r="E300" s="45">
        <f>+'staglo Niv3'!AQ31</f>
        <v>915</v>
      </c>
      <c r="F300" s="49">
        <f aca="true" t="shared" si="24" ref="F300:F305">SUM(B300:E300)</f>
        <v>18733</v>
      </c>
      <c r="G300" s="2"/>
      <c r="H300" s="41"/>
    </row>
    <row r="301" spans="1:8" ht="12.75">
      <c r="A301" s="6" t="s">
        <v>282</v>
      </c>
      <c r="B301" s="10">
        <f>+'staglo Niv1'!AG32</f>
        <v>1664</v>
      </c>
      <c r="C301" s="45">
        <f>+'staglo Niv2'!AB32</f>
        <v>442</v>
      </c>
      <c r="D301" s="45"/>
      <c r="E301" s="45">
        <f>+'staglo Niv3'!AQ32</f>
        <v>90</v>
      </c>
      <c r="F301" s="49">
        <f t="shared" si="24"/>
        <v>2196</v>
      </c>
      <c r="G301" s="2"/>
      <c r="H301" s="41"/>
    </row>
    <row r="302" spans="1:8" ht="12.75">
      <c r="A302" s="6" t="s">
        <v>279</v>
      </c>
      <c r="B302" s="10">
        <f>+'staglo Niv1'!AG33</f>
        <v>3788</v>
      </c>
      <c r="C302" s="45">
        <f>+'staglo Niv2'!AB33</f>
        <v>506</v>
      </c>
      <c r="D302" s="45"/>
      <c r="E302" s="45">
        <f>+'staglo Niv3'!AQ33</f>
        <v>142</v>
      </c>
      <c r="F302" s="49">
        <f t="shared" si="24"/>
        <v>4436</v>
      </c>
      <c r="G302" s="2"/>
      <c r="H302" s="41"/>
    </row>
    <row r="303" spans="1:8" ht="12.75">
      <c r="A303" s="6" t="s">
        <v>280</v>
      </c>
      <c r="B303" s="10">
        <f>+'staglo Niv1'!AG34</f>
        <v>1220</v>
      </c>
      <c r="C303" s="45">
        <f>+'staglo Niv2'!AB34</f>
        <v>391</v>
      </c>
      <c r="D303" s="45"/>
      <c r="E303" s="45">
        <f>+'staglo Niv3'!AQ34</f>
        <v>88</v>
      </c>
      <c r="F303" s="49">
        <f t="shared" si="24"/>
        <v>1699</v>
      </c>
      <c r="G303" s="2"/>
      <c r="H303" s="41"/>
    </row>
    <row r="304" spans="1:8" ht="12.75">
      <c r="A304" s="6" t="s">
        <v>297</v>
      </c>
      <c r="B304" s="10">
        <f>+'staglo Niv1'!AG35</f>
        <v>1401</v>
      </c>
      <c r="C304" s="45">
        <f>+'staglo Niv2'!AB35</f>
        <v>461</v>
      </c>
      <c r="D304" s="45"/>
      <c r="E304" s="45">
        <f>+'staglo Niv3'!AQ35</f>
        <v>139</v>
      </c>
      <c r="F304" s="49">
        <f t="shared" si="24"/>
        <v>2001</v>
      </c>
      <c r="G304" s="2"/>
      <c r="H304" s="41"/>
    </row>
    <row r="305" spans="1:8" ht="12.75">
      <c r="A305" s="11" t="s">
        <v>281</v>
      </c>
      <c r="B305" s="40">
        <f>+'staglo Niv1'!AG36</f>
        <v>1914</v>
      </c>
      <c r="C305" s="40">
        <f>+'staglo Niv2'!AB36</f>
        <v>295</v>
      </c>
      <c r="D305" s="50"/>
      <c r="E305" s="50">
        <f>+'staglo Niv3'!AQ36</f>
        <v>62</v>
      </c>
      <c r="F305" s="39">
        <f t="shared" si="24"/>
        <v>2271</v>
      </c>
      <c r="G305" s="2"/>
      <c r="H305" s="41"/>
    </row>
    <row r="306" ht="12.75">
      <c r="I306" s="41"/>
    </row>
    <row r="307" spans="1:10" ht="13.5" customHeight="1">
      <c r="A307" s="552" t="s">
        <v>129</v>
      </c>
      <c r="B307" s="552"/>
      <c r="C307" s="552"/>
      <c r="D307" s="552"/>
      <c r="E307" s="552"/>
      <c r="F307" s="552"/>
      <c r="G307" s="552"/>
      <c r="H307" s="552"/>
      <c r="I307" s="552"/>
      <c r="J307" s="552"/>
    </row>
    <row r="308" spans="1:10" ht="13.5" customHeight="1">
      <c r="A308" s="552" t="s">
        <v>553</v>
      </c>
      <c r="B308" s="552"/>
      <c r="C308" s="552"/>
      <c r="D308" s="552"/>
      <c r="E308" s="552"/>
      <c r="F308" s="552"/>
      <c r="G308" s="552"/>
      <c r="H308" s="552"/>
      <c r="I308" s="552"/>
      <c r="J308" s="552"/>
    </row>
    <row r="309" spans="1:10" ht="12.75">
      <c r="A309" s="544" t="s">
        <v>402</v>
      </c>
      <c r="B309" s="544"/>
      <c r="C309" s="544"/>
      <c r="D309" s="544"/>
      <c r="E309" s="544"/>
      <c r="F309" s="544"/>
      <c r="G309" s="544"/>
      <c r="H309" s="544"/>
      <c r="I309" s="544"/>
      <c r="J309" s="544"/>
    </row>
    <row r="310" spans="1:10" ht="12.75">
      <c r="A310" s="1"/>
      <c r="B310" s="1"/>
      <c r="C310" s="24"/>
      <c r="D310" s="24"/>
      <c r="E310" s="24"/>
      <c r="F310" s="24"/>
      <c r="G310" s="24"/>
      <c r="H310" s="48"/>
      <c r="I310" s="52"/>
      <c r="J310" s="52"/>
    </row>
    <row r="311" spans="1:9" ht="12.75">
      <c r="A311" s="2" t="s">
        <v>277</v>
      </c>
      <c r="C311" s="24"/>
      <c r="D311" s="24"/>
      <c r="E311" s="24"/>
      <c r="F311" s="24"/>
      <c r="G311" s="24"/>
      <c r="H311" s="48"/>
      <c r="I311" s="52" t="s">
        <v>298</v>
      </c>
    </row>
    <row r="312" spans="1:10" ht="12.75">
      <c r="A312" s="5"/>
      <c r="B312" s="546" t="s">
        <v>308</v>
      </c>
      <c r="C312" s="547"/>
      <c r="D312" s="547"/>
      <c r="E312" s="547"/>
      <c r="F312" s="548"/>
      <c r="G312" s="549" t="s">
        <v>309</v>
      </c>
      <c r="H312" s="550"/>
      <c r="I312" s="550"/>
      <c r="J312" s="551"/>
    </row>
    <row r="313" spans="1:10" ht="12.75">
      <c r="A313" s="6" t="s">
        <v>557</v>
      </c>
      <c r="B313" s="146" t="s">
        <v>311</v>
      </c>
      <c r="C313" s="148" t="s">
        <v>312</v>
      </c>
      <c r="D313" s="148"/>
      <c r="E313" s="75" t="s">
        <v>314</v>
      </c>
      <c r="F313" s="47" t="s">
        <v>259</v>
      </c>
      <c r="G313" s="146" t="s">
        <v>311</v>
      </c>
      <c r="H313" s="148" t="s">
        <v>312</v>
      </c>
      <c r="I313" s="75" t="s">
        <v>314</v>
      </c>
      <c r="J313" s="47" t="s">
        <v>259</v>
      </c>
    </row>
    <row r="314" spans="1:10" ht="12.75">
      <c r="A314" s="11"/>
      <c r="B314" s="147"/>
      <c r="C314" s="147" t="s">
        <v>313</v>
      </c>
      <c r="D314" s="147"/>
      <c r="E314" s="38" t="s">
        <v>315</v>
      </c>
      <c r="F314" s="16"/>
      <c r="G314" s="147"/>
      <c r="H314" s="147" t="s">
        <v>313</v>
      </c>
      <c r="I314" s="38" t="s">
        <v>315</v>
      </c>
      <c r="J314" s="16"/>
    </row>
    <row r="315" spans="1:10" ht="12.75">
      <c r="A315" s="6"/>
      <c r="B315" s="45"/>
      <c r="C315" s="45"/>
      <c r="D315" s="45"/>
      <c r="E315" s="45"/>
      <c r="F315" s="6"/>
      <c r="G315" s="45"/>
      <c r="H315" s="45"/>
      <c r="I315" s="45"/>
      <c r="J315" s="6"/>
    </row>
    <row r="316" spans="1:10" ht="12.75">
      <c r="A316" s="8" t="s">
        <v>267</v>
      </c>
      <c r="B316" s="49">
        <f>SUM(B318:B323)</f>
        <v>48871</v>
      </c>
      <c r="C316" s="49">
        <f>SUM(C318:C323)</f>
        <v>9398</v>
      </c>
      <c r="D316" s="49"/>
      <c r="E316" s="49">
        <f>SUM(E318:E323)</f>
        <v>2657</v>
      </c>
      <c r="F316" s="9">
        <f>SUM(B316:E316)</f>
        <v>60926</v>
      </c>
      <c r="G316" s="49">
        <f>SUM(G318:G323)</f>
        <v>1611</v>
      </c>
      <c r="H316" s="49">
        <f>SUM(H318:H323)</f>
        <v>2759</v>
      </c>
      <c r="I316" s="49">
        <f>SUM(I318:I323)</f>
        <v>1136</v>
      </c>
      <c r="J316" s="49">
        <f>SUM(J318:J323)</f>
        <v>5506</v>
      </c>
    </row>
    <row r="317" spans="1:10" ht="12.75">
      <c r="A317" s="6"/>
      <c r="B317" s="45"/>
      <c r="C317" s="45"/>
      <c r="D317" s="45"/>
      <c r="E317" s="45"/>
      <c r="F317" s="9"/>
      <c r="G317" s="45"/>
      <c r="H317" s="45"/>
      <c r="I317" s="45"/>
      <c r="J317" s="9"/>
    </row>
    <row r="318" spans="1:10" ht="12.75">
      <c r="A318" s="6" t="s">
        <v>278</v>
      </c>
      <c r="B318" s="45">
        <f>+'staglo Niv1'!AO12</f>
        <v>12007</v>
      </c>
      <c r="C318" s="45">
        <f>'staglo Niv2'!AJ12</f>
        <v>3328</v>
      </c>
      <c r="D318" s="45"/>
      <c r="E318" s="45">
        <f>'staglo Niv3'!AY12</f>
        <v>1055</v>
      </c>
      <c r="F318" s="9">
        <f aca="true" t="shared" si="25" ref="F318:F323">SUM(B318:E318)</f>
        <v>16390</v>
      </c>
      <c r="G318" s="45">
        <f>+'staglo Niv1'!AP12</f>
        <v>585</v>
      </c>
      <c r="H318" s="10">
        <f>+'staglo Niv2'!AK12</f>
        <v>1071</v>
      </c>
      <c r="I318" s="45">
        <f>+'staglo Niv3'!AZ12</f>
        <v>429</v>
      </c>
      <c r="J318" s="9">
        <f aca="true" t="shared" si="26" ref="J318:J323">+G318+H318+I318</f>
        <v>2085</v>
      </c>
    </row>
    <row r="319" spans="1:10" ht="12.75">
      <c r="A319" s="6" t="s">
        <v>282</v>
      </c>
      <c r="B319" s="45">
        <f>+'staglo Niv1'!AO13</f>
        <v>3655</v>
      </c>
      <c r="C319" s="45">
        <f>'staglo Niv2'!AJ13</f>
        <v>709</v>
      </c>
      <c r="D319" s="45"/>
      <c r="E319" s="45">
        <f>'staglo Niv3'!AY13</f>
        <v>252</v>
      </c>
      <c r="F319" s="9">
        <f t="shared" si="25"/>
        <v>4616</v>
      </c>
      <c r="G319" s="45">
        <f>+'staglo Niv1'!AP13</f>
        <v>88</v>
      </c>
      <c r="H319" s="10">
        <f>+'staglo Niv2'!AK13</f>
        <v>82</v>
      </c>
      <c r="I319" s="45">
        <f>+'staglo Niv3'!AZ13</f>
        <v>55</v>
      </c>
      <c r="J319" s="9">
        <f t="shared" si="26"/>
        <v>225</v>
      </c>
    </row>
    <row r="320" spans="1:10" ht="12.75">
      <c r="A320" s="6" t="s">
        <v>279</v>
      </c>
      <c r="B320" s="45">
        <f>+'staglo Niv1'!AO14</f>
        <v>12334</v>
      </c>
      <c r="C320" s="45">
        <f>'staglo Niv2'!AJ14</f>
        <v>1987</v>
      </c>
      <c r="D320" s="45"/>
      <c r="E320" s="45">
        <f>'staglo Niv3'!AY14</f>
        <v>461</v>
      </c>
      <c r="F320" s="9">
        <f t="shared" si="25"/>
        <v>14782</v>
      </c>
      <c r="G320" s="45">
        <f>+'staglo Niv1'!AP14</f>
        <v>264</v>
      </c>
      <c r="H320" s="10">
        <f>+'staglo Niv2'!AK14</f>
        <v>557</v>
      </c>
      <c r="I320" s="45">
        <f>+'staglo Niv3'!AZ14</f>
        <v>248</v>
      </c>
      <c r="J320" s="9">
        <f t="shared" si="26"/>
        <v>1069</v>
      </c>
    </row>
    <row r="321" spans="1:10" ht="12.75">
      <c r="A321" s="6" t="s">
        <v>280</v>
      </c>
      <c r="B321" s="45">
        <f>+'staglo Niv1'!AO15</f>
        <v>6164</v>
      </c>
      <c r="C321" s="45">
        <f>'staglo Niv2'!AJ15</f>
        <v>1012</v>
      </c>
      <c r="D321" s="45"/>
      <c r="E321" s="45">
        <f>'staglo Niv3'!AY15</f>
        <v>256</v>
      </c>
      <c r="F321" s="9">
        <f t="shared" si="25"/>
        <v>7432</v>
      </c>
      <c r="G321" s="45">
        <f>+'staglo Niv1'!AP15</f>
        <v>122</v>
      </c>
      <c r="H321" s="10">
        <f>+'staglo Niv2'!AK15</f>
        <v>273</v>
      </c>
      <c r="I321" s="45">
        <f>+'staglo Niv3'!AZ15</f>
        <v>107</v>
      </c>
      <c r="J321" s="9">
        <f t="shared" si="26"/>
        <v>502</v>
      </c>
    </row>
    <row r="322" spans="1:10" ht="12.75">
      <c r="A322" s="6" t="s">
        <v>297</v>
      </c>
      <c r="B322" s="45">
        <f>+'staglo Niv1'!AO16</f>
        <v>9013</v>
      </c>
      <c r="C322" s="45">
        <f>'staglo Niv2'!AJ16</f>
        <v>1430</v>
      </c>
      <c r="D322" s="45"/>
      <c r="E322" s="45">
        <f>'staglo Niv3'!AY16</f>
        <v>343</v>
      </c>
      <c r="F322" s="9">
        <f t="shared" si="25"/>
        <v>10786</v>
      </c>
      <c r="G322" s="45">
        <f>+'staglo Niv1'!AP16</f>
        <v>197</v>
      </c>
      <c r="H322" s="10">
        <f>+'staglo Niv2'!AK16</f>
        <v>399</v>
      </c>
      <c r="I322" s="45">
        <f>+'staglo Niv3'!AZ16</f>
        <v>142</v>
      </c>
      <c r="J322" s="9">
        <f t="shared" si="26"/>
        <v>738</v>
      </c>
    </row>
    <row r="323" spans="1:10" ht="12.75">
      <c r="A323" s="11" t="s">
        <v>281</v>
      </c>
      <c r="B323" s="40">
        <f>+'staglo Niv1'!AO17</f>
        <v>5698</v>
      </c>
      <c r="C323" s="40">
        <f>'staglo Niv2'!AJ17</f>
        <v>932</v>
      </c>
      <c r="D323" s="40"/>
      <c r="E323" s="40">
        <f>'staglo Niv3'!AY17</f>
        <v>290</v>
      </c>
      <c r="F323" s="39">
        <f t="shared" si="25"/>
        <v>6920</v>
      </c>
      <c r="G323" s="40">
        <f>+'staglo Niv1'!AP17</f>
        <v>355</v>
      </c>
      <c r="H323" s="40">
        <f>+'staglo Niv2'!AK17</f>
        <v>377</v>
      </c>
      <c r="I323" s="40">
        <f>+'staglo Niv3'!AZ17</f>
        <v>155</v>
      </c>
      <c r="J323" s="39">
        <f t="shared" si="26"/>
        <v>887</v>
      </c>
    </row>
    <row r="327" spans="1:10" ht="12.75">
      <c r="A327" s="552" t="s">
        <v>130</v>
      </c>
      <c r="B327" s="552"/>
      <c r="C327" s="552"/>
      <c r="D327" s="552"/>
      <c r="E327" s="552"/>
      <c r="F327" s="552"/>
      <c r="G327" s="552"/>
      <c r="H327" s="552"/>
      <c r="I327" s="552"/>
      <c r="J327" s="552"/>
    </row>
    <row r="328" spans="1:10" ht="12.75">
      <c r="A328" s="552" t="s">
        <v>554</v>
      </c>
      <c r="B328" s="552"/>
      <c r="C328" s="552"/>
      <c r="D328" s="552"/>
      <c r="E328" s="552"/>
      <c r="F328" s="552"/>
      <c r="G328" s="552"/>
      <c r="H328" s="552"/>
      <c r="I328" s="552"/>
      <c r="J328" s="552"/>
    </row>
    <row r="329" spans="1:10" ht="12.75">
      <c r="A329" s="544" t="s">
        <v>402</v>
      </c>
      <c r="B329" s="544"/>
      <c r="C329" s="544"/>
      <c r="D329" s="544"/>
      <c r="E329" s="544"/>
      <c r="F329" s="544"/>
      <c r="G329" s="544"/>
      <c r="H329" s="544"/>
      <c r="I329" s="544"/>
      <c r="J329" s="544"/>
    </row>
    <row r="330" spans="1:9" ht="12.75">
      <c r="A330" s="1"/>
      <c r="B330" s="1"/>
      <c r="C330" s="24"/>
      <c r="D330" s="24"/>
      <c r="E330" s="24"/>
      <c r="F330" s="24"/>
      <c r="G330" s="24"/>
      <c r="H330" s="48"/>
      <c r="I330" s="48"/>
    </row>
    <row r="331" spans="1:9" ht="12.75">
      <c r="A331" s="2" t="s">
        <v>277</v>
      </c>
      <c r="C331" s="24"/>
      <c r="D331" s="24"/>
      <c r="E331" s="24"/>
      <c r="F331" s="24"/>
      <c r="G331" s="24"/>
      <c r="H331" s="48"/>
      <c r="I331" s="52" t="s">
        <v>258</v>
      </c>
    </row>
    <row r="332" spans="1:10" ht="12.75">
      <c r="A332" s="5"/>
      <c r="B332" s="546" t="s">
        <v>308</v>
      </c>
      <c r="C332" s="547"/>
      <c r="D332" s="547"/>
      <c r="E332" s="547"/>
      <c r="F332" s="548"/>
      <c r="G332" s="549" t="s">
        <v>310</v>
      </c>
      <c r="H332" s="550"/>
      <c r="I332" s="550"/>
      <c r="J332" s="551"/>
    </row>
    <row r="333" spans="1:10" ht="12.75">
      <c r="A333" s="6" t="s">
        <v>557</v>
      </c>
      <c r="B333" s="146" t="s">
        <v>311</v>
      </c>
      <c r="C333" s="148" t="s">
        <v>312</v>
      </c>
      <c r="D333" s="148"/>
      <c r="E333" s="75" t="s">
        <v>314</v>
      </c>
      <c r="F333" s="47" t="s">
        <v>259</v>
      </c>
      <c r="G333" s="146" t="s">
        <v>311</v>
      </c>
      <c r="H333" s="148" t="s">
        <v>312</v>
      </c>
      <c r="I333" s="75" t="s">
        <v>314</v>
      </c>
      <c r="J333" s="47" t="s">
        <v>259</v>
      </c>
    </row>
    <row r="334" spans="1:10" ht="12.75">
      <c r="A334" s="11"/>
      <c r="B334" s="147"/>
      <c r="C334" s="147" t="s">
        <v>313</v>
      </c>
      <c r="D334" s="147"/>
      <c r="E334" s="38" t="s">
        <v>315</v>
      </c>
      <c r="F334" s="16"/>
      <c r="G334" s="147"/>
      <c r="H334" s="147" t="s">
        <v>313</v>
      </c>
      <c r="I334" s="38" t="s">
        <v>315</v>
      </c>
      <c r="J334" s="16"/>
    </row>
    <row r="335" spans="1:10" ht="12.75">
      <c r="A335" s="8" t="s">
        <v>267</v>
      </c>
      <c r="B335" s="49">
        <f>SUM(B337:B342)</f>
        <v>18266</v>
      </c>
      <c r="C335" s="49">
        <f>SUM(C337:C342)</f>
        <v>10102</v>
      </c>
      <c r="D335" s="49"/>
      <c r="E335" s="49">
        <f>SUM(E337:E342)</f>
        <v>3929</v>
      </c>
      <c r="F335" s="9">
        <f>SUM(B335:E335)</f>
        <v>32297</v>
      </c>
      <c r="G335" s="49">
        <f>SUM(G337:G342)</f>
        <v>2325</v>
      </c>
      <c r="H335" s="49">
        <f>SUM(H337:H342)</f>
        <v>1287</v>
      </c>
      <c r="I335" s="49">
        <f>SUM(I337:I342)</f>
        <v>697</v>
      </c>
      <c r="J335" s="49">
        <f>SUM(J337:J342)</f>
        <v>4309</v>
      </c>
    </row>
    <row r="336" spans="1:10" ht="12.75">
      <c r="A336" s="6"/>
      <c r="B336" s="45"/>
      <c r="C336" s="45"/>
      <c r="D336" s="45"/>
      <c r="E336" s="45"/>
      <c r="F336" s="9"/>
      <c r="G336" s="45"/>
      <c r="H336" s="45"/>
      <c r="I336" s="45"/>
      <c r="J336" s="9"/>
    </row>
    <row r="337" spans="1:10" ht="12.75">
      <c r="A337" s="6" t="s">
        <v>278</v>
      </c>
      <c r="B337" s="45">
        <f>'staglo Niv1'!AO31</f>
        <v>10602</v>
      </c>
      <c r="C337" s="45">
        <f>+'staglo Niv2'!AJ31</f>
        <v>6235</v>
      </c>
      <c r="D337" s="45"/>
      <c r="E337" s="45">
        <f>+'staglo Niv3'!AY31</f>
        <v>2649</v>
      </c>
      <c r="F337" s="9">
        <f aca="true" t="shared" si="27" ref="F337:F342">SUM(B337:E337)</f>
        <v>19486</v>
      </c>
      <c r="G337" s="45">
        <f>+'staglo Niv1'!AP31</f>
        <v>1499</v>
      </c>
      <c r="H337" s="45">
        <f>+'staglo Niv2'!AK31</f>
        <v>799</v>
      </c>
      <c r="I337" s="45">
        <f>+'staglo Niv3'!AZ31</f>
        <v>491</v>
      </c>
      <c r="J337" s="9">
        <f aca="true" t="shared" si="28" ref="J337:J342">SUM(G337:I337)</f>
        <v>2789</v>
      </c>
    </row>
    <row r="338" spans="1:10" ht="12.75">
      <c r="A338" s="6" t="s">
        <v>282</v>
      </c>
      <c r="B338" s="45">
        <f>'staglo Niv1'!AO32</f>
        <v>1462</v>
      </c>
      <c r="C338" s="45">
        <f>+'staglo Niv2'!AJ32</f>
        <v>751</v>
      </c>
      <c r="D338" s="45"/>
      <c r="E338" s="45">
        <f>+'staglo Niv3'!AY32</f>
        <v>267</v>
      </c>
      <c r="F338" s="9">
        <f t="shared" si="27"/>
        <v>2480</v>
      </c>
      <c r="G338" s="45">
        <f>+'staglo Niv1'!AP32</f>
        <v>147</v>
      </c>
      <c r="H338" s="45">
        <f>+'staglo Niv2'!AK32</f>
        <v>98</v>
      </c>
      <c r="I338" s="45">
        <f>+'staglo Niv3'!AZ32</f>
        <v>48</v>
      </c>
      <c r="J338" s="9">
        <f t="shared" si="28"/>
        <v>293</v>
      </c>
    </row>
    <row r="339" spans="1:10" ht="12.75">
      <c r="A339" s="6" t="s">
        <v>279</v>
      </c>
      <c r="B339" s="45">
        <f>'staglo Niv1'!AO33</f>
        <v>2418</v>
      </c>
      <c r="C339" s="45">
        <f>+'staglo Niv2'!AJ33</f>
        <v>878</v>
      </c>
      <c r="D339" s="45"/>
      <c r="E339" s="45">
        <f>+'staglo Niv3'!AY33</f>
        <v>316</v>
      </c>
      <c r="F339" s="9">
        <f t="shared" si="27"/>
        <v>3612</v>
      </c>
      <c r="G339" s="45">
        <f>+'staglo Niv1'!AP33</f>
        <v>157</v>
      </c>
      <c r="H339" s="45">
        <f>+'staglo Niv2'!AK33</f>
        <v>85</v>
      </c>
      <c r="I339" s="45">
        <f>+'staglo Niv3'!AZ33</f>
        <v>51</v>
      </c>
      <c r="J339" s="9">
        <f t="shared" si="28"/>
        <v>293</v>
      </c>
    </row>
    <row r="340" spans="1:10" ht="12.75">
      <c r="A340" s="6" t="s">
        <v>280</v>
      </c>
      <c r="B340" s="45">
        <f>'staglo Niv1'!AO34</f>
        <v>1144</v>
      </c>
      <c r="C340" s="45">
        <f>+'staglo Niv2'!AJ34</f>
        <v>756</v>
      </c>
      <c r="D340" s="45"/>
      <c r="E340" s="45">
        <f>+'staglo Niv3'!AY34</f>
        <v>231</v>
      </c>
      <c r="F340" s="9">
        <f t="shared" si="27"/>
        <v>2131</v>
      </c>
      <c r="G340" s="45">
        <f>+'staglo Niv1'!AP34</f>
        <v>130</v>
      </c>
      <c r="H340" s="45">
        <f>+'staglo Niv2'!AK34</f>
        <v>96</v>
      </c>
      <c r="I340" s="45">
        <f>+'staglo Niv3'!AZ34</f>
        <v>23</v>
      </c>
      <c r="J340" s="9">
        <f t="shared" si="28"/>
        <v>249</v>
      </c>
    </row>
    <row r="341" spans="1:10" ht="12.75">
      <c r="A341" s="6" t="s">
        <v>297</v>
      </c>
      <c r="B341" s="45">
        <f>'staglo Niv1'!AO35</f>
        <v>1287</v>
      </c>
      <c r="C341" s="45">
        <f>+'staglo Niv2'!AJ35</f>
        <v>871</v>
      </c>
      <c r="D341" s="45"/>
      <c r="E341" s="45">
        <f>+'staglo Niv3'!AY35</f>
        <v>326</v>
      </c>
      <c r="F341" s="9">
        <f t="shared" si="27"/>
        <v>2484</v>
      </c>
      <c r="G341" s="45">
        <f>+'staglo Niv1'!AP35</f>
        <v>259</v>
      </c>
      <c r="H341" s="45">
        <f>+'staglo Niv2'!AK35</f>
        <v>129</v>
      </c>
      <c r="I341" s="45">
        <f>+'staglo Niv3'!AZ35</f>
        <v>59</v>
      </c>
      <c r="J341" s="9">
        <f t="shared" si="28"/>
        <v>447</v>
      </c>
    </row>
    <row r="342" spans="1:10" ht="12.75">
      <c r="A342" s="11" t="s">
        <v>281</v>
      </c>
      <c r="B342" s="40">
        <f>'staglo Niv1'!AO36</f>
        <v>1353</v>
      </c>
      <c r="C342" s="50">
        <f>+'staglo Niv2'!AJ36</f>
        <v>611</v>
      </c>
      <c r="D342" s="50"/>
      <c r="E342" s="50">
        <f>+'staglo Niv3'!AY36</f>
        <v>140</v>
      </c>
      <c r="F342" s="39">
        <f t="shared" si="27"/>
        <v>2104</v>
      </c>
      <c r="G342" s="50">
        <f>+'staglo Niv1'!AP36</f>
        <v>133</v>
      </c>
      <c r="H342" s="50">
        <f>+'staglo Niv2'!AK36</f>
        <v>80</v>
      </c>
      <c r="I342" s="50">
        <f>+'staglo Niv3'!AZ36</f>
        <v>25</v>
      </c>
      <c r="J342" s="39">
        <f t="shared" si="28"/>
        <v>238</v>
      </c>
    </row>
    <row r="344" spans="1:8" ht="12.75">
      <c r="A344" s="544" t="s">
        <v>563</v>
      </c>
      <c r="B344" s="544"/>
      <c r="C344" s="544"/>
      <c r="D344" s="544"/>
      <c r="E344" s="544"/>
      <c r="F344" s="544"/>
      <c r="G344" s="544"/>
      <c r="H344" s="544"/>
    </row>
    <row r="345" spans="1:8" ht="13.5" customHeight="1">
      <c r="A345" s="544" t="s">
        <v>402</v>
      </c>
      <c r="B345" s="544"/>
      <c r="C345" s="544"/>
      <c r="D345" s="544"/>
      <c r="E345" s="544"/>
      <c r="F345" s="544"/>
      <c r="G345" s="544"/>
      <c r="H345" s="544"/>
    </row>
    <row r="346" spans="3:7" ht="12.75">
      <c r="C346" s="24"/>
      <c r="D346" s="24"/>
      <c r="E346" s="24"/>
      <c r="F346" s="24"/>
      <c r="G346" s="24"/>
    </row>
    <row r="347" spans="1:6" ht="12.75">
      <c r="A347" s="2" t="s">
        <v>277</v>
      </c>
      <c r="F347" s="78" t="s">
        <v>298</v>
      </c>
    </row>
    <row r="348" spans="1:7" ht="12.75">
      <c r="A348" s="5"/>
      <c r="B348" s="146" t="s">
        <v>311</v>
      </c>
      <c r="C348" s="148" t="s">
        <v>312</v>
      </c>
      <c r="D348" s="148"/>
      <c r="E348" s="75" t="s">
        <v>314</v>
      </c>
      <c r="F348" s="75" t="s">
        <v>259</v>
      </c>
      <c r="G348" s="4"/>
    </row>
    <row r="349" spans="1:7" ht="12.75">
      <c r="A349" s="11" t="s">
        <v>557</v>
      </c>
      <c r="B349" s="147"/>
      <c r="C349" s="147" t="s">
        <v>313</v>
      </c>
      <c r="D349" s="147"/>
      <c r="E349" s="38" t="s">
        <v>315</v>
      </c>
      <c r="F349" s="40"/>
      <c r="G349" s="4"/>
    </row>
    <row r="350" spans="1:7" ht="12.75">
      <c r="A350" s="6"/>
      <c r="B350" s="45"/>
      <c r="C350" s="45"/>
      <c r="D350" s="45"/>
      <c r="E350" s="45"/>
      <c r="F350" s="45"/>
      <c r="G350" s="12"/>
    </row>
    <row r="351" spans="1:7" ht="12.75">
      <c r="A351" s="8" t="s">
        <v>267</v>
      </c>
      <c r="B351" s="49">
        <f>SUM(B353:B358)</f>
        <v>2916089</v>
      </c>
      <c r="C351" s="49">
        <f>SUM(C353:C358)</f>
        <v>281322</v>
      </c>
      <c r="D351" s="49"/>
      <c r="E351" s="49">
        <f>SUM(E353:E358)</f>
        <v>54000</v>
      </c>
      <c r="F351" s="49">
        <f aca="true" t="shared" si="29" ref="F351:F358">SUM(B351:E351)</f>
        <v>3251411</v>
      </c>
      <c r="G351" s="42"/>
    </row>
    <row r="352" spans="1:7" ht="12.75">
      <c r="A352" s="6"/>
      <c r="B352" s="45"/>
      <c r="C352" s="45"/>
      <c r="D352" s="45"/>
      <c r="E352" s="45"/>
      <c r="F352" s="49"/>
      <c r="G352" s="41"/>
    </row>
    <row r="353" spans="1:7" ht="12.75">
      <c r="A353" s="6" t="s">
        <v>278</v>
      </c>
      <c r="B353" s="45">
        <f>+'staglo Niv1'!L12</f>
        <v>641379</v>
      </c>
      <c r="C353" s="45">
        <f>'staglo Niv2'!J12</f>
        <v>91450</v>
      </c>
      <c r="D353" s="45"/>
      <c r="E353" s="45">
        <f>+'staglo Niv3'!P12</f>
        <v>21562</v>
      </c>
      <c r="F353" s="49">
        <f t="shared" si="29"/>
        <v>754391</v>
      </c>
      <c r="G353" s="41"/>
    </row>
    <row r="354" spans="1:7" ht="12.75">
      <c r="A354" s="6" t="s">
        <v>282</v>
      </c>
      <c r="B354" s="45">
        <f>+'staglo Niv1'!L13</f>
        <v>259183</v>
      </c>
      <c r="C354" s="45">
        <f>'staglo Niv2'!J13</f>
        <v>21989</v>
      </c>
      <c r="D354" s="45"/>
      <c r="E354" s="45">
        <f>+'staglo Niv3'!P13</f>
        <v>4853</v>
      </c>
      <c r="F354" s="49">
        <f t="shared" si="29"/>
        <v>286025</v>
      </c>
      <c r="G354" s="41"/>
    </row>
    <row r="355" spans="1:7" ht="12.75">
      <c r="A355" s="6" t="s">
        <v>279</v>
      </c>
      <c r="B355" s="45">
        <f>+'staglo Niv1'!L14</f>
        <v>700897</v>
      </c>
      <c r="C355" s="45">
        <f>'staglo Niv2'!J14</f>
        <v>60778</v>
      </c>
      <c r="D355" s="45"/>
      <c r="E355" s="45">
        <f>+'staglo Niv3'!P14</f>
        <v>9554</v>
      </c>
      <c r="F355" s="49">
        <f t="shared" si="29"/>
        <v>771229</v>
      </c>
      <c r="G355" s="41"/>
    </row>
    <row r="356" spans="1:7" ht="12.75">
      <c r="A356" s="6" t="s">
        <v>280</v>
      </c>
      <c r="B356" s="45">
        <f>+'staglo Niv1'!L15</f>
        <v>389579</v>
      </c>
      <c r="C356" s="45">
        <f>'staglo Niv2'!J15</f>
        <v>32646</v>
      </c>
      <c r="D356" s="45"/>
      <c r="E356" s="45">
        <f>+'staglo Niv3'!P15</f>
        <v>5538</v>
      </c>
      <c r="F356" s="49">
        <f t="shared" si="29"/>
        <v>427763</v>
      </c>
      <c r="G356" s="41"/>
    </row>
    <row r="357" spans="1:7" ht="12.75">
      <c r="A357" s="6" t="s">
        <v>297</v>
      </c>
      <c r="B357" s="45">
        <f>+'staglo Niv1'!L16</f>
        <v>608616</v>
      </c>
      <c r="C357" s="45">
        <f>'staglo Niv2'!J16</f>
        <v>46866</v>
      </c>
      <c r="D357" s="45"/>
      <c r="E357" s="45">
        <f>+'staglo Niv3'!P16</f>
        <v>7579</v>
      </c>
      <c r="F357" s="49">
        <f t="shared" si="29"/>
        <v>663061</v>
      </c>
      <c r="G357" s="41"/>
    </row>
    <row r="358" spans="1:7" ht="12.75">
      <c r="A358" s="6" t="s">
        <v>281</v>
      </c>
      <c r="B358" s="45">
        <f>+'staglo Niv1'!L17</f>
        <v>316435</v>
      </c>
      <c r="C358" s="45">
        <f>'staglo Niv2'!J17</f>
        <v>27593</v>
      </c>
      <c r="D358" s="45"/>
      <c r="E358" s="45">
        <f>+'staglo Niv3'!P17</f>
        <v>4914</v>
      </c>
      <c r="F358" s="9">
        <f t="shared" si="29"/>
        <v>348942</v>
      </c>
      <c r="G358" s="41"/>
    </row>
    <row r="359" spans="1:7" ht="12.75">
      <c r="A359" s="11"/>
      <c r="B359" s="40"/>
      <c r="C359" s="40"/>
      <c r="D359" s="40"/>
      <c r="E359" s="40"/>
      <c r="F359" s="40"/>
      <c r="G359" s="2"/>
    </row>
    <row r="360" ht="7.5" customHeight="1"/>
    <row r="362" spans="1:8" ht="12.75">
      <c r="A362" s="544" t="s">
        <v>564</v>
      </c>
      <c r="B362" s="544"/>
      <c r="C362" s="544"/>
      <c r="D362" s="544"/>
      <c r="E362" s="544"/>
      <c r="F362" s="544"/>
      <c r="G362" s="544"/>
      <c r="H362" s="544"/>
    </row>
    <row r="363" spans="1:8" ht="12.75">
      <c r="A363" s="544" t="s">
        <v>402</v>
      </c>
      <c r="B363" s="544"/>
      <c r="C363" s="544"/>
      <c r="D363" s="544"/>
      <c r="E363" s="544"/>
      <c r="F363" s="544"/>
      <c r="G363" s="544"/>
      <c r="H363" s="544"/>
    </row>
    <row r="364" spans="3:7" ht="12.75">
      <c r="C364" s="24"/>
      <c r="D364" s="24"/>
      <c r="E364" s="24"/>
      <c r="F364" s="24"/>
      <c r="G364" s="24"/>
    </row>
    <row r="365" spans="1:6" ht="12.75">
      <c r="A365" s="2" t="s">
        <v>277</v>
      </c>
      <c r="F365" s="24" t="s">
        <v>258</v>
      </c>
    </row>
    <row r="366" spans="1:7" ht="12.75">
      <c r="A366" s="5"/>
      <c r="B366" s="146" t="s">
        <v>311</v>
      </c>
      <c r="C366" s="148" t="s">
        <v>312</v>
      </c>
      <c r="D366" s="148"/>
      <c r="E366" s="75" t="s">
        <v>314</v>
      </c>
      <c r="F366" s="75" t="s">
        <v>259</v>
      </c>
      <c r="G366" s="4"/>
    </row>
    <row r="367" spans="1:7" ht="12.75">
      <c r="A367" s="11" t="s">
        <v>557</v>
      </c>
      <c r="B367" s="147"/>
      <c r="C367" s="147" t="s">
        <v>313</v>
      </c>
      <c r="D367" s="147"/>
      <c r="E367" s="38" t="s">
        <v>315</v>
      </c>
      <c r="F367" s="40"/>
      <c r="G367" s="4"/>
    </row>
    <row r="368" spans="1:7" ht="12.75">
      <c r="A368" s="6"/>
      <c r="B368" s="45"/>
      <c r="C368" s="45"/>
      <c r="D368" s="45"/>
      <c r="E368" s="45"/>
      <c r="F368" s="45"/>
      <c r="G368" s="12"/>
    </row>
    <row r="369" spans="1:7" ht="12.75">
      <c r="A369" s="8" t="s">
        <v>267</v>
      </c>
      <c r="B369" s="49">
        <f>SUM(B371:B376)</f>
        <v>681642</v>
      </c>
      <c r="C369" s="49">
        <f>SUM(C371:C376)</f>
        <v>204917</v>
      </c>
      <c r="D369" s="49"/>
      <c r="E369" s="49">
        <f>SUM(E371:E376)</f>
        <v>52595</v>
      </c>
      <c r="F369" s="49">
        <f>SUM(B369:E369)</f>
        <v>939154</v>
      </c>
      <c r="G369" s="42"/>
    </row>
    <row r="370" spans="1:7" ht="12.75">
      <c r="A370" s="6"/>
      <c r="B370" s="45"/>
      <c r="C370" s="45"/>
      <c r="D370" s="45"/>
      <c r="E370" s="45"/>
      <c r="F370" s="45"/>
      <c r="G370" s="41"/>
    </row>
    <row r="371" spans="1:7" ht="12.75">
      <c r="A371" s="6" t="s">
        <v>278</v>
      </c>
      <c r="B371" s="45">
        <f>+'staglo Niv1'!L31</f>
        <v>383657</v>
      </c>
      <c r="C371" s="45">
        <f>'staglo Niv2'!J31</f>
        <v>112612</v>
      </c>
      <c r="D371" s="45"/>
      <c r="E371" s="45">
        <f>+'staglo Niv3'!P31</f>
        <v>30946</v>
      </c>
      <c r="F371" s="49">
        <f aca="true" t="shared" si="30" ref="F371:F376">SUM(B371:E371)</f>
        <v>527215</v>
      </c>
      <c r="G371" s="41"/>
    </row>
    <row r="372" spans="1:7" ht="12.75">
      <c r="A372" s="6" t="s">
        <v>282</v>
      </c>
      <c r="B372" s="45">
        <f>+'staglo Niv1'!L32</f>
        <v>56151</v>
      </c>
      <c r="C372" s="45">
        <f>'staglo Niv2'!J32</f>
        <v>20535</v>
      </c>
      <c r="D372" s="45"/>
      <c r="E372" s="45">
        <f>+'staglo Niv3'!P32</f>
        <v>3300</v>
      </c>
      <c r="F372" s="49">
        <f t="shared" si="30"/>
        <v>79986</v>
      </c>
      <c r="G372" s="41"/>
    </row>
    <row r="373" spans="1:7" ht="12.75">
      <c r="A373" s="6" t="s">
        <v>279</v>
      </c>
      <c r="B373" s="45">
        <f>+'staglo Niv1'!L33</f>
        <v>99993</v>
      </c>
      <c r="C373" s="45">
        <f>'staglo Niv2'!J33</f>
        <v>21111</v>
      </c>
      <c r="D373" s="45"/>
      <c r="E373" s="45">
        <f>+'staglo Niv3'!P33</f>
        <v>6078</v>
      </c>
      <c r="F373" s="49">
        <f t="shared" si="30"/>
        <v>127182</v>
      </c>
      <c r="G373" s="41"/>
    </row>
    <row r="374" spans="1:7" ht="12.75">
      <c r="A374" s="6" t="s">
        <v>280</v>
      </c>
      <c r="B374" s="45">
        <f>+'staglo Niv1'!L34</f>
        <v>42675</v>
      </c>
      <c r="C374" s="45">
        <f>'staglo Niv2'!J34</f>
        <v>16644</v>
      </c>
      <c r="D374" s="45"/>
      <c r="E374" s="45">
        <f>+'staglo Niv3'!P34</f>
        <v>3461</v>
      </c>
      <c r="F374" s="49">
        <f t="shared" si="30"/>
        <v>62780</v>
      </c>
      <c r="G374" s="41"/>
    </row>
    <row r="375" spans="1:7" ht="12.75">
      <c r="A375" s="6" t="s">
        <v>297</v>
      </c>
      <c r="B375" s="45">
        <f>+'staglo Niv1'!L35</f>
        <v>43939</v>
      </c>
      <c r="C375" s="45">
        <f>'staglo Niv2'!J35</f>
        <v>21853</v>
      </c>
      <c r="D375" s="45"/>
      <c r="E375" s="45">
        <f>+'staglo Niv3'!P35</f>
        <v>6309</v>
      </c>
      <c r="F375" s="49">
        <f t="shared" si="30"/>
        <v>72101</v>
      </c>
      <c r="G375" s="41"/>
    </row>
    <row r="376" spans="1:7" ht="12.75">
      <c r="A376" s="6" t="s">
        <v>281</v>
      </c>
      <c r="B376" s="45">
        <f>+'staglo Niv1'!L36</f>
        <v>55227</v>
      </c>
      <c r="C376" s="45">
        <f>'staglo Niv2'!J36</f>
        <v>12162</v>
      </c>
      <c r="D376" s="45"/>
      <c r="E376" s="45">
        <f>+'staglo Niv3'!P36</f>
        <v>2501</v>
      </c>
      <c r="F376" s="49">
        <f t="shared" si="30"/>
        <v>69890</v>
      </c>
      <c r="G376" s="41"/>
    </row>
    <row r="377" spans="1:7" ht="7.5" customHeight="1">
      <c r="A377" s="11"/>
      <c r="B377" s="40"/>
      <c r="C377" s="40"/>
      <c r="D377" s="40"/>
      <c r="E377" s="40"/>
      <c r="F377" s="40"/>
      <c r="G377" s="2"/>
    </row>
    <row r="378" spans="1:7" ht="12.75">
      <c r="A378" s="12"/>
      <c r="B378" s="12"/>
      <c r="C378" s="41"/>
      <c r="D378" s="41"/>
      <c r="E378" s="41"/>
      <c r="F378" s="41"/>
      <c r="G378" s="41"/>
    </row>
    <row r="379" spans="1:7" ht="12" customHeight="1">
      <c r="A379" s="1" t="s">
        <v>555</v>
      </c>
      <c r="B379" s="1"/>
      <c r="C379" s="24"/>
      <c r="D379" s="24"/>
      <c r="E379" s="24"/>
      <c r="F379" s="24"/>
      <c r="G379" s="24"/>
    </row>
    <row r="380" spans="1:7" ht="12.75">
      <c r="A380" s="1" t="s">
        <v>402</v>
      </c>
      <c r="B380" s="1"/>
      <c r="C380" s="24"/>
      <c r="D380" s="24"/>
      <c r="E380" s="24"/>
      <c r="F380" s="24"/>
      <c r="G380" s="24"/>
    </row>
    <row r="381" spans="3:7" ht="12.75">
      <c r="C381" s="24"/>
      <c r="D381" s="24"/>
      <c r="E381" s="24"/>
      <c r="F381" s="24"/>
      <c r="G381" s="24"/>
    </row>
    <row r="382" spans="1:6" ht="12.75">
      <c r="A382" s="2" t="s">
        <v>277</v>
      </c>
      <c r="F382" s="78" t="s">
        <v>298</v>
      </c>
    </row>
    <row r="383" spans="1:7" ht="12.75">
      <c r="A383" s="5"/>
      <c r="B383" s="146" t="s">
        <v>311</v>
      </c>
      <c r="C383" s="148" t="s">
        <v>312</v>
      </c>
      <c r="D383" s="148"/>
      <c r="E383" s="75" t="s">
        <v>314</v>
      </c>
      <c r="F383" s="75" t="s">
        <v>259</v>
      </c>
      <c r="G383" s="4"/>
    </row>
    <row r="384" spans="1:7" ht="12.75">
      <c r="A384" s="11" t="s">
        <v>557</v>
      </c>
      <c r="B384" s="147"/>
      <c r="C384" s="147" t="s">
        <v>313</v>
      </c>
      <c r="D384" s="147"/>
      <c r="E384" s="38" t="s">
        <v>315</v>
      </c>
      <c r="F384" s="40"/>
      <c r="G384" s="4"/>
    </row>
    <row r="385" spans="1:7" ht="12.75">
      <c r="A385" s="6"/>
      <c r="B385" s="45"/>
      <c r="C385" s="45"/>
      <c r="D385" s="45"/>
      <c r="E385" s="45"/>
      <c r="F385" s="45"/>
      <c r="G385" s="12"/>
    </row>
    <row r="386" spans="1:7" ht="12.75">
      <c r="A386" s="8" t="s">
        <v>267</v>
      </c>
      <c r="B386" s="49">
        <f>SUM(B388:B393)</f>
        <v>570871</v>
      </c>
      <c r="C386" s="49">
        <f>SUM(C388:C393)</f>
        <v>40922</v>
      </c>
      <c r="D386" s="49"/>
      <c r="E386" s="49">
        <f>SUM(E388:E393)</f>
        <v>9626</v>
      </c>
      <c r="F386" s="49">
        <f>SUM(B386:E386)</f>
        <v>621419</v>
      </c>
      <c r="G386" s="42"/>
    </row>
    <row r="387" spans="1:7" ht="12.75">
      <c r="A387" s="6"/>
      <c r="B387" s="45"/>
      <c r="C387" s="45"/>
      <c r="D387" s="45"/>
      <c r="E387" s="45"/>
      <c r="F387" s="45"/>
      <c r="G387" s="41"/>
    </row>
    <row r="388" spans="1:7" ht="12.75">
      <c r="A388" s="6" t="s">
        <v>278</v>
      </c>
      <c r="B388" s="45">
        <f>'staglo Niv1'!Y12</f>
        <v>118349</v>
      </c>
      <c r="C388" s="10">
        <f>+'staglo Niv2'!U12</f>
        <v>9604</v>
      </c>
      <c r="D388" s="10"/>
      <c r="E388" s="10">
        <f>+'staglo Niv3'!AG12</f>
        <v>3221</v>
      </c>
      <c r="F388" s="49">
        <f aca="true" t="shared" si="31" ref="F388:F393">SUM(B388:E388)</f>
        <v>131174</v>
      </c>
      <c r="G388" s="53"/>
    </row>
    <row r="389" spans="1:7" ht="12.75">
      <c r="A389" s="6" t="s">
        <v>282</v>
      </c>
      <c r="B389" s="45">
        <f>'staglo Niv1'!Y13</f>
        <v>85748</v>
      </c>
      <c r="C389" s="10">
        <f>+'staglo Niv2'!U13</f>
        <v>3267</v>
      </c>
      <c r="D389" s="10"/>
      <c r="E389" s="10">
        <f>+'staglo Niv3'!AG13</f>
        <v>741</v>
      </c>
      <c r="F389" s="49">
        <f t="shared" si="31"/>
        <v>89756</v>
      </c>
      <c r="G389" s="53"/>
    </row>
    <row r="390" spans="1:7" ht="12.75">
      <c r="A390" s="6" t="s">
        <v>279</v>
      </c>
      <c r="B390" s="45">
        <f>'staglo Niv1'!Y14</f>
        <v>119197</v>
      </c>
      <c r="C390" s="10">
        <f>+'staglo Niv2'!U14</f>
        <v>9085</v>
      </c>
      <c r="D390" s="10"/>
      <c r="E390" s="10">
        <f>+'staglo Niv3'!AG14</f>
        <v>1996</v>
      </c>
      <c r="F390" s="49">
        <f t="shared" si="31"/>
        <v>130278</v>
      </c>
      <c r="G390" s="53"/>
    </row>
    <row r="391" spans="1:7" ht="12.75">
      <c r="A391" s="6" t="s">
        <v>280</v>
      </c>
      <c r="B391" s="45">
        <f>'staglo Niv1'!Y15</f>
        <v>84855</v>
      </c>
      <c r="C391" s="10">
        <f>+'staglo Niv2'!U15</f>
        <v>5667</v>
      </c>
      <c r="D391" s="10"/>
      <c r="E391" s="10">
        <f>+'staglo Niv3'!AG15</f>
        <v>1086</v>
      </c>
      <c r="F391" s="49">
        <f t="shared" si="31"/>
        <v>91608</v>
      </c>
      <c r="G391" s="53"/>
    </row>
    <row r="392" spans="1:7" ht="12.75">
      <c r="A392" s="6" t="s">
        <v>297</v>
      </c>
      <c r="B392" s="45">
        <f>'staglo Niv1'!Y16</f>
        <v>110992</v>
      </c>
      <c r="C392" s="10">
        <f>+'staglo Niv2'!U16</f>
        <v>8243</v>
      </c>
      <c r="D392" s="10"/>
      <c r="E392" s="10">
        <f>+'staglo Niv3'!AG16</f>
        <v>1366</v>
      </c>
      <c r="F392" s="49">
        <f t="shared" si="31"/>
        <v>120601</v>
      </c>
      <c r="G392" s="53"/>
    </row>
    <row r="393" spans="1:7" ht="12.75">
      <c r="A393" s="6" t="s">
        <v>281</v>
      </c>
      <c r="B393" s="10">
        <f>'staglo Niv1'!Y17</f>
        <v>51730</v>
      </c>
      <c r="C393" s="10">
        <f>+'staglo Niv2'!U17</f>
        <v>5056</v>
      </c>
      <c r="D393" s="10"/>
      <c r="E393" s="10">
        <f>+'staglo Niv3'!AG17</f>
        <v>1216</v>
      </c>
      <c r="F393" s="9">
        <f t="shared" si="31"/>
        <v>58002</v>
      </c>
      <c r="G393" s="53"/>
    </row>
    <row r="394" spans="1:6" ht="12.75">
      <c r="A394" s="11"/>
      <c r="B394" s="11"/>
      <c r="C394" s="40"/>
      <c r="D394" s="40"/>
      <c r="E394" s="40"/>
      <c r="F394" s="40"/>
    </row>
    <row r="395" ht="9" customHeight="1"/>
    <row r="396" spans="1:7" ht="12.75">
      <c r="A396" s="1" t="s">
        <v>565</v>
      </c>
      <c r="B396" s="1"/>
      <c r="C396" s="24"/>
      <c r="D396" s="24"/>
      <c r="E396" s="24"/>
      <c r="F396" s="24"/>
      <c r="G396" s="24"/>
    </row>
    <row r="397" spans="1:7" ht="12.75">
      <c r="A397" s="1" t="s">
        <v>402</v>
      </c>
      <c r="B397" s="1"/>
      <c r="C397" s="24"/>
      <c r="D397" s="24"/>
      <c r="E397" s="24"/>
      <c r="F397" s="24"/>
      <c r="G397" s="24"/>
    </row>
    <row r="398" spans="3:7" ht="12.75">
      <c r="C398" s="24"/>
      <c r="D398" s="24"/>
      <c r="E398" s="24"/>
      <c r="F398" s="24"/>
      <c r="G398" s="24"/>
    </row>
    <row r="399" ht="12.75">
      <c r="F399" s="24" t="s">
        <v>258</v>
      </c>
    </row>
    <row r="400" spans="1:7" ht="12.75">
      <c r="A400" s="5"/>
      <c r="B400" s="146" t="s">
        <v>311</v>
      </c>
      <c r="C400" s="148" t="s">
        <v>312</v>
      </c>
      <c r="D400" s="148"/>
      <c r="E400" s="75" t="s">
        <v>314</v>
      </c>
      <c r="F400" s="75" t="s">
        <v>259</v>
      </c>
      <c r="G400" s="12"/>
    </row>
    <row r="401" spans="1:7" ht="12.75">
      <c r="A401" s="11" t="s">
        <v>557</v>
      </c>
      <c r="B401" s="147"/>
      <c r="C401" s="147" t="s">
        <v>313</v>
      </c>
      <c r="D401" s="147"/>
      <c r="E401" s="38" t="s">
        <v>315</v>
      </c>
      <c r="F401" s="40"/>
      <c r="G401" s="12"/>
    </row>
    <row r="402" spans="1:7" ht="12.75">
      <c r="A402" s="6"/>
      <c r="B402" s="45"/>
      <c r="C402" s="45"/>
      <c r="D402" s="45"/>
      <c r="E402" s="45"/>
      <c r="F402" s="45"/>
      <c r="G402" s="12"/>
    </row>
    <row r="403" spans="1:7" ht="12.75">
      <c r="A403" s="8" t="s">
        <v>267</v>
      </c>
      <c r="B403" s="49">
        <f>SUM(B405:B410)</f>
        <v>86613</v>
      </c>
      <c r="C403" s="49">
        <f>SUM(C405:C410)</f>
        <v>17758</v>
      </c>
      <c r="D403" s="49"/>
      <c r="E403" s="49">
        <f>SUM(E405:E410)</f>
        <v>4945</v>
      </c>
      <c r="F403" s="49">
        <f>SUM(B403:E403)</f>
        <v>109316</v>
      </c>
      <c r="G403" s="42"/>
    </row>
    <row r="404" spans="1:7" ht="12.75">
      <c r="A404" s="6"/>
      <c r="B404" s="45"/>
      <c r="C404" s="45"/>
      <c r="D404" s="45"/>
      <c r="E404" s="45"/>
      <c r="F404" s="45"/>
      <c r="G404" s="41"/>
    </row>
    <row r="405" spans="1:7" ht="12.75">
      <c r="A405" s="6" t="s">
        <v>278</v>
      </c>
      <c r="B405" s="45">
        <f>'staglo Niv1'!Y31</f>
        <v>50961</v>
      </c>
      <c r="C405" s="10">
        <f>+'staglo Niv2'!U31</f>
        <v>8480</v>
      </c>
      <c r="D405" s="10"/>
      <c r="E405" s="10">
        <f>+'staglo Niv3'!AG31</f>
        <v>2716</v>
      </c>
      <c r="F405" s="49">
        <f aca="true" t="shared" si="32" ref="F405:F410">SUM(B405:E405)</f>
        <v>62157</v>
      </c>
      <c r="G405" s="53"/>
    </row>
    <row r="406" spans="1:7" ht="12.75">
      <c r="A406" s="6" t="s">
        <v>282</v>
      </c>
      <c r="B406" s="45">
        <f>'staglo Niv1'!Y32</f>
        <v>7344</v>
      </c>
      <c r="C406" s="10">
        <f>+'staglo Niv2'!U32</f>
        <v>1756</v>
      </c>
      <c r="D406" s="10"/>
      <c r="E406" s="10">
        <f>+'staglo Niv3'!AG32</f>
        <v>282</v>
      </c>
      <c r="F406" s="49">
        <f t="shared" si="32"/>
        <v>9382</v>
      </c>
      <c r="G406" s="53"/>
    </row>
    <row r="407" spans="1:7" ht="12.75">
      <c r="A407" s="6" t="s">
        <v>279</v>
      </c>
      <c r="B407" s="45">
        <f>'staglo Niv1'!Y33</f>
        <v>13811</v>
      </c>
      <c r="C407" s="10">
        <f>+'staglo Niv2'!U33</f>
        <v>2394</v>
      </c>
      <c r="D407" s="10"/>
      <c r="E407" s="10">
        <f>+'staglo Niv3'!AG33</f>
        <v>614</v>
      </c>
      <c r="F407" s="49">
        <f t="shared" si="32"/>
        <v>16819</v>
      </c>
      <c r="G407" s="53"/>
    </row>
    <row r="408" spans="1:7" ht="12.75">
      <c r="A408" s="6" t="s">
        <v>280</v>
      </c>
      <c r="B408" s="45">
        <f>'staglo Niv1'!Y34</f>
        <v>4292</v>
      </c>
      <c r="C408" s="10">
        <f>+'staglo Niv2'!U34</f>
        <v>1866</v>
      </c>
      <c r="D408" s="10"/>
      <c r="E408" s="10">
        <f>+'staglo Niv3'!AG34</f>
        <v>427</v>
      </c>
      <c r="F408" s="49">
        <f t="shared" si="32"/>
        <v>6585</v>
      </c>
      <c r="G408" s="53"/>
    </row>
    <row r="409" spans="1:7" ht="12.75">
      <c r="A409" s="6" t="s">
        <v>297</v>
      </c>
      <c r="B409" s="45">
        <f>'staglo Niv1'!Y35</f>
        <v>4031</v>
      </c>
      <c r="C409" s="10">
        <f>+'staglo Niv2'!U35</f>
        <v>2070</v>
      </c>
      <c r="D409" s="10"/>
      <c r="E409" s="10">
        <f>+'staglo Niv3'!AG35</f>
        <v>674</v>
      </c>
      <c r="F409" s="49">
        <f t="shared" si="32"/>
        <v>6775</v>
      </c>
      <c r="G409" s="53"/>
    </row>
    <row r="410" spans="1:7" ht="12.75">
      <c r="A410" s="6" t="s">
        <v>281</v>
      </c>
      <c r="B410" s="45">
        <f>'staglo Niv1'!Y36</f>
        <v>6174</v>
      </c>
      <c r="C410" s="10">
        <f>+'staglo Niv2'!U36</f>
        <v>1192</v>
      </c>
      <c r="D410" s="10"/>
      <c r="E410" s="10">
        <f>+'staglo Niv3'!AG36</f>
        <v>232</v>
      </c>
      <c r="F410" s="49">
        <f t="shared" si="32"/>
        <v>7598</v>
      </c>
      <c r="G410" s="53"/>
    </row>
    <row r="411" spans="1:6" ht="12.75">
      <c r="A411" s="11"/>
      <c r="B411" s="11"/>
      <c r="C411" s="40"/>
      <c r="D411" s="40"/>
      <c r="E411" s="40"/>
      <c r="F411" s="40"/>
    </row>
    <row r="412" ht="7.5" customHeight="1"/>
  </sheetData>
  <sheetProtection/>
  <mergeCells count="35">
    <mergeCell ref="A83:E83"/>
    <mergeCell ref="A18:G18"/>
    <mergeCell ref="F23:H23"/>
    <mergeCell ref="B54:F54"/>
    <mergeCell ref="A82:E82"/>
    <mergeCell ref="G54:J54"/>
    <mergeCell ref="A84:E84"/>
    <mergeCell ref="A153:J153"/>
    <mergeCell ref="A155:J155"/>
    <mergeCell ref="G159:J159"/>
    <mergeCell ref="B159:F159"/>
    <mergeCell ref="A154:J154"/>
    <mergeCell ref="A99:I99"/>
    <mergeCell ref="B102:D102"/>
    <mergeCell ref="I96:I98"/>
    <mergeCell ref="J96:J98"/>
    <mergeCell ref="A308:J308"/>
    <mergeCell ref="G332:J332"/>
    <mergeCell ref="A327:J327"/>
    <mergeCell ref="A328:J328"/>
    <mergeCell ref="A329:J329"/>
    <mergeCell ref="A363:H363"/>
    <mergeCell ref="A344:H344"/>
    <mergeCell ref="A345:H345"/>
    <mergeCell ref="A362:H362"/>
    <mergeCell ref="J111:J113"/>
    <mergeCell ref="J99:J101"/>
    <mergeCell ref="J102:J104"/>
    <mergeCell ref="J105:J107"/>
    <mergeCell ref="J108:J110"/>
    <mergeCell ref="B332:F332"/>
    <mergeCell ref="B312:F312"/>
    <mergeCell ref="G312:J312"/>
    <mergeCell ref="A307:J307"/>
    <mergeCell ref="A309:J309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landscape" paperSize="9" r:id="rId1"/>
  <headerFooter alignWithMargins="0">
    <oddFooter>&amp;LSource: MENSRS/DPEFST/STAT/ANNUAIRE 2004_2005</oddFooter>
  </headerFooter>
  <rowBreaks count="11" manualBreakCount="11">
    <brk id="30" max="65535" man="1"/>
    <brk id="62" max="255" man="1"/>
    <brk id="95" max="255" man="1"/>
    <brk id="133" max="255" man="1"/>
    <brk id="171" max="255" man="1"/>
    <brk id="204" max="255" man="1"/>
    <brk id="239" max="255" man="1"/>
    <brk id="273" max="255" man="1"/>
    <brk id="306" max="255" man="1"/>
    <brk id="343" max="255" man="1"/>
    <brk id="378" max="255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 STAT</dc:creator>
  <cp:keywords/>
  <dc:description/>
  <cp:lastModifiedBy>andry niaina</cp:lastModifiedBy>
  <cp:lastPrinted>2012-06-05T09:19:47Z</cp:lastPrinted>
  <dcterms:created xsi:type="dcterms:W3CDTF">2002-07-26T12:16:32Z</dcterms:created>
  <dcterms:modified xsi:type="dcterms:W3CDTF">2024-03-04T12:06:09Z</dcterms:modified>
  <cp:category/>
  <cp:version/>
  <cp:contentType/>
  <cp:contentStatus/>
</cp:coreProperties>
</file>